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14505" yWindow="-15" windowWidth="14310" windowHeight="12555"/>
  </bookViews>
  <sheets>
    <sheet name="vyhodnocení" sheetId="25" r:id="rId1"/>
  </sheets>
  <externalReferences>
    <externalReference r:id="rId2"/>
    <externalReference r:id="rId3"/>
  </externalReferences>
  <definedNames>
    <definedName name="___Tab16">'[1]301-KPR'!#REF!</definedName>
    <definedName name="__Tab16">'[1]301-KPR'!#REF!</definedName>
    <definedName name="_FM2013">'[2]záv.uk,.KPR'!#REF!</definedName>
    <definedName name="_Tab16">'[1]301-KPR'!#REF!</definedName>
    <definedName name="AV">'[2]záv.uk,.KPR'!#REF!</definedName>
    <definedName name="baba">'[2]záv.uk,.KPR'!#REF!</definedName>
    <definedName name="BIS">'[2]záv.uk,.KPR'!$B$6</definedName>
    <definedName name="CBU">'[2]záv.uk,.KPR'!#REF!</definedName>
    <definedName name="CSU">'[2]záv.uk,.KPR'!#REF!</definedName>
    <definedName name="CUZK">'[2]záv.uk,.KPR'!#REF!</definedName>
    <definedName name="GA">'[2]záv.uk,.KPR'!#REF!</definedName>
    <definedName name="KPR">'[2]záv.uk,.KPR'!$B$30</definedName>
    <definedName name="MDS">'[2]záv.uk,.KPR'!#REF!</definedName>
    <definedName name="MF">'[2]záv.uk,.KPR'!$B$6</definedName>
    <definedName name="MK">'[2]záv.uk,.KPR'!#REF!</definedName>
    <definedName name="MMR">'[2]záv.uk,.KPR'!$B$6</definedName>
    <definedName name="MO">'[2]záv.uk,.KPR'!$B$6</definedName>
    <definedName name="MPO">'[2]záv.uk,.KPR'!#REF!</definedName>
    <definedName name="MPSV">'[2]záv.uk,.KPR'!$B$6</definedName>
    <definedName name="MS">'[2]záv.uk,.KPR'!#REF!</definedName>
    <definedName name="MSMT">'[2]záv.uk,.KPR'!#REF!</definedName>
    <definedName name="MV">'[2]záv.uk,.KPR'!$B$6</definedName>
    <definedName name="MZdr">'[2]záv.uk,.KPR'!#REF!</definedName>
    <definedName name="MZe">'[2]záv.uk,.KPR'!#REF!</definedName>
    <definedName name="MZP">'[2]záv.uk,.KPR'!$B$6</definedName>
    <definedName name="MZv">'[2]záv.uk,.KPR'!$B$6</definedName>
    <definedName name="NKU">'[2]záv.uk,.KPR'!#REF!</definedName>
    <definedName name="PSP">'[2]záv.uk,.KPR'!$B$6</definedName>
    <definedName name="RRTV">'[2]záv.uk,.KPR'!#REF!</definedName>
    <definedName name="SP">'[2]záv.uk,.KPR'!$B$6</definedName>
    <definedName name="SSHR">'[2]záv.uk,.KPR'!#REF!</definedName>
    <definedName name="SUJB">'[2]záv.uk,.KPR'!#REF!</definedName>
    <definedName name="TABULKA_1">#N/A</definedName>
    <definedName name="TABULKA_2">#N/A</definedName>
    <definedName name="UOHS">'[2]záv.uk,.KPR'!#REF!</definedName>
    <definedName name="UPV">'[2]záv.uk,.KPR'!#REF!</definedName>
    <definedName name="US">'[2]záv.uk,.KPR'!#REF!</definedName>
    <definedName name="USIS">'[2]záv.uk,.KPR'!#REF!</definedName>
    <definedName name="UV">'[2]záv.uk,.KPR'!$B$6</definedName>
    <definedName name="VSTUPY_1">#N/A</definedName>
    <definedName name="VSTUPY_2">#N/A</definedName>
    <definedName name="xxxxxxx">'[2]záv.uk,.KPR'!#REF!</definedName>
  </definedNames>
  <calcPr calcId="145621"/>
</workbook>
</file>

<file path=xl/calcChain.xml><?xml version="1.0" encoding="utf-8"?>
<calcChain xmlns="http://schemas.openxmlformats.org/spreadsheetml/2006/main">
  <c r="E65" i="25" l="1"/>
  <c r="E7" i="25" l="1"/>
  <c r="E57" i="25" l="1"/>
  <c r="E58" i="25"/>
  <c r="E54" i="25"/>
  <c r="E55" i="25"/>
  <c r="E75" i="25"/>
  <c r="E8" i="25"/>
  <c r="E6" i="25" s="1"/>
  <c r="E5" i="25" s="1"/>
  <c r="E42" i="25" l="1"/>
  <c r="E41" i="25"/>
  <c r="E47" i="25" l="1"/>
  <c r="E74" i="25" l="1"/>
  <c r="E73" i="25"/>
  <c r="E72" i="25"/>
  <c r="E70" i="25" l="1"/>
  <c r="E71" i="25"/>
  <c r="E14" i="25"/>
  <c r="E20" i="25" l="1"/>
  <c r="E60" i="25"/>
  <c r="E59" i="25" s="1"/>
  <c r="E23" i="25"/>
  <c r="E30" i="25"/>
  <c r="E29" i="25" s="1"/>
  <c r="E26" i="25" l="1"/>
  <c r="H91" i="25" l="1"/>
  <c r="E38" i="25"/>
  <c r="E50" i="25" l="1"/>
  <c r="D11" i="25" l="1"/>
  <c r="D73" i="25" l="1"/>
  <c r="D72" i="25"/>
  <c r="C75" i="25" l="1"/>
  <c r="D75" i="25"/>
  <c r="D74" i="25"/>
  <c r="C74" i="25"/>
  <c r="C73" i="25"/>
  <c r="C72" i="25"/>
  <c r="D65" i="25"/>
  <c r="C65" i="25"/>
  <c r="D64" i="25"/>
  <c r="C64" i="25"/>
  <c r="D60" i="25"/>
  <c r="D59" i="25" s="1"/>
  <c r="C60" i="25"/>
  <c r="C59" i="25" s="1"/>
  <c r="D56" i="25"/>
  <c r="E56" i="25" s="1"/>
  <c r="C56" i="25"/>
  <c r="D53" i="25"/>
  <c r="E53" i="25" s="1"/>
  <c r="C53" i="25"/>
  <c r="D50" i="25"/>
  <c r="C50" i="25"/>
  <c r="D47" i="25"/>
  <c r="C47" i="25"/>
  <c r="D42" i="25"/>
  <c r="C42" i="25"/>
  <c r="D41" i="25"/>
  <c r="C41" i="25"/>
  <c r="D38" i="25"/>
  <c r="C38" i="25"/>
  <c r="D35" i="25"/>
  <c r="D30" i="25"/>
  <c r="C30" i="25"/>
  <c r="D29" i="25"/>
  <c r="C29" i="25"/>
  <c r="D26" i="25"/>
  <c r="C26" i="25"/>
  <c r="D23" i="25"/>
  <c r="D20" i="25"/>
  <c r="C20" i="25"/>
  <c r="D17" i="25"/>
  <c r="D14" i="25"/>
  <c r="C14" i="25"/>
  <c r="D6" i="25"/>
  <c r="D5" i="25" s="1"/>
  <c r="C6" i="25"/>
  <c r="C5" i="25" s="1"/>
  <c r="C71" i="25" l="1"/>
  <c r="D71" i="25"/>
  <c r="C70" i="25"/>
  <c r="D70" i="25"/>
</calcChain>
</file>

<file path=xl/sharedStrings.xml><?xml version="1.0" encoding="utf-8"?>
<sst xmlns="http://schemas.openxmlformats.org/spreadsheetml/2006/main" count="121" uniqueCount="53">
  <si>
    <t xml:space="preserve">K A P I T O L A </t>
  </si>
  <si>
    <t>Ministerstvo obrany</t>
  </si>
  <si>
    <t>Ministerstvo vnitra</t>
  </si>
  <si>
    <t>Ministerstvo kultury</t>
  </si>
  <si>
    <t>Akademie věd ČR</t>
  </si>
  <si>
    <t xml:space="preserve">účelové výdaje </t>
  </si>
  <si>
    <t>v tom: institucionální výdaje</t>
  </si>
  <si>
    <t>Grantová agentura ČR</t>
  </si>
  <si>
    <t>Ministerstvo zdravotnictví</t>
  </si>
  <si>
    <t>Ministerstvo průmyslu a obchodu</t>
  </si>
  <si>
    <t>zahraniční zdroje</t>
  </si>
  <si>
    <t>národní zdroje</t>
  </si>
  <si>
    <t>Úřad vlády ČR</t>
  </si>
  <si>
    <t>Ministerstvo zemědělství</t>
  </si>
  <si>
    <t xml:space="preserve">Ministerstvo školství, mládeže a tělovýchovy </t>
  </si>
  <si>
    <t>Technologická agentura ČR</t>
  </si>
  <si>
    <t>Výdaje na podporu VaVaI celkem</t>
  </si>
  <si>
    <t>)*</t>
  </si>
  <si>
    <t>Ústav pro studium totalitních režimů</t>
  </si>
  <si>
    <t>**)</t>
  </si>
  <si>
    <t xml:space="preserve">Ministerstvo spravedlnosti </t>
  </si>
  <si>
    <t>stav k 1. 1. 2017</t>
  </si>
  <si>
    <t>stav k 1. 1. 2018</t>
  </si>
  <si>
    <t>v tis. Kč</t>
  </si>
  <si>
    <t>Ministerstvo zahraničních věcí</t>
  </si>
  <si>
    <t>×</t>
  </si>
  <si>
    <t xml:space="preserve">Ministerstvo životního prostředí </t>
  </si>
  <si>
    <t>Ministerstvo dopravy</t>
  </si>
  <si>
    <t>Ministerstvo práce a sociálních věcí</t>
  </si>
  <si>
    <t>**)  označené kapitoly jsou pouze příjemci podpory VaVaI, resp. organizace (OSS) v jejich působnosti</t>
  </si>
  <si>
    <t xml:space="preserve">spolufinancování v rámci inst. p. </t>
  </si>
  <si>
    <t>)* Včetně výdajů krytých příjmy ze zahraničních programů</t>
  </si>
  <si>
    <t>nerelevantní</t>
  </si>
  <si>
    <t>očekávaný stav k 1. 1. 2019</t>
  </si>
  <si>
    <t xml:space="preserve"> k 1.1.2019 zahrnuje 90 mil. Kč jako odvod </t>
  </si>
  <si>
    <t xml:space="preserve">pro financování aktuál. vládních priorit </t>
  </si>
  <si>
    <t>(UV z 27.3.2018), reálná výše je 75 786,42 mil. Kč</t>
  </si>
  <si>
    <t xml:space="preserve">nelze přesněji predikovat čerpání instit. výdajů </t>
  </si>
  <si>
    <t xml:space="preserve">na hodnocení, skutečné náklady na odměny  </t>
  </si>
  <si>
    <t>členů poradního orgánu</t>
  </si>
  <si>
    <t xml:space="preserve">závisí na obsazenosti pracovních míst odboru a </t>
  </si>
  <si>
    <t>rozsahu provedeného hodnocení M17 +</t>
  </si>
  <si>
    <t xml:space="preserve">Konečné očekávané NNV </t>
  </si>
  <si>
    <t>Poznámka</t>
  </si>
  <si>
    <t>z výzev, které je nyní těžko odhadnutelné</t>
  </si>
  <si>
    <t>Zůstatek prostředků OP VVV bude ovlivněn i výší předloženého vyúčtování projektů</t>
  </si>
  <si>
    <t>Pozn. Částky uvedené v tabulce obsahují také NNV vzniklé z výdajů na platy a spolufinancování v oblasti VaVaI, 
ačkoliv Ministerstvo financí tyto výdaje do profilujících NNV na výzkum a vývoj dle § 47 rozpočtových pravidel nezahrnuje.</t>
  </si>
  <si>
    <t>Nad rámec údajů zaslaných MŠMT bylo započteno 600 mil.  určených na financování</t>
  </si>
  <si>
    <t xml:space="preserve">rozdílu mezi schválenými výdajovými rámci účelové podpory velkých výzkumných </t>
  </si>
  <si>
    <t xml:space="preserve">infrastruktur (1 720 mil. Kč) a limitem schváleným RVVI dne 7.9.2018 (1 890 mil. Kč). </t>
  </si>
  <si>
    <r>
      <t>Vývoj nároků z nespotřebovaných výdajů za podporu VaVaI - očekávaný stav</t>
    </r>
    <r>
      <rPr>
        <sz val="12"/>
        <rFont val="Arial"/>
        <family val="2"/>
        <charset val="238"/>
      </rPr>
      <t xml:space="preserve"> (aktualizováno 12.10.2018)</t>
    </r>
  </si>
  <si>
    <t>odhadovaný kumulativní stav NNV k 1.1.2019 s možnou odchylkou</t>
  </si>
  <si>
    <t>odhad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</si>
</sst>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/\ m\Řs\ˇ\c\ yyyy"/>
    <numFmt numFmtId="165" formatCode="m\o\n\th\ d\,\ \y\y\y\y"/>
    <numFmt numFmtId="166" formatCode="_-* #,##0\ _K_č_s_-;\-* #,##0\ _K_č_s_-;_-* &quot;-&quot;\ _K_č_s_-;_-@_-"/>
  </numFmts>
  <fonts count="37" x14ac:knownFonts="1">
    <font>
      <sz val="10"/>
      <name val="Arial CE"/>
      <charset val="238"/>
    </font>
    <font>
      <sz val="1"/>
      <color indexed="8"/>
      <name val="Courier"/>
      <family val="3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0"/>
      <name val="Arial CE"/>
      <charset val="238"/>
    </font>
    <font>
      <sz val="10"/>
      <name val="Arial CE"/>
    </font>
    <font>
      <b/>
      <sz val="1"/>
      <color indexed="8"/>
      <name val="Courier"/>
      <family val="3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9"/>
      <name val="Times New Roman"/>
      <family val="1"/>
      <charset val="238"/>
    </font>
    <font>
      <sz val="10"/>
      <name val="Arial"/>
      <family val="2"/>
      <charset val="238"/>
    </font>
    <font>
      <sz val="10"/>
      <name val="Times New Roman"/>
      <family val="1"/>
      <charset val="238"/>
    </font>
    <font>
      <sz val="11"/>
      <color indexed="52"/>
      <name val="Calibri"/>
      <family val="2"/>
      <charset val="238"/>
    </font>
    <font>
      <b/>
      <sz val="8"/>
      <name val="Arial"/>
      <family val="2"/>
    </font>
    <font>
      <sz val="8"/>
      <name val="Arial"/>
      <family val="2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i/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indexed="8"/>
      <name val="Arial"/>
      <family val="2"/>
      <charset val="238"/>
    </font>
    <font>
      <i/>
      <sz val="9"/>
      <name val="Arial"/>
      <family val="2"/>
      <charset val="238"/>
    </font>
    <font>
      <b/>
      <sz val="12"/>
      <name val="Arial"/>
      <family val="2"/>
      <charset val="238"/>
    </font>
    <font>
      <i/>
      <sz val="10"/>
      <color indexed="8"/>
      <name val="Arial"/>
      <family val="2"/>
      <charset val="238"/>
    </font>
    <font>
      <i/>
      <sz val="10"/>
      <color rgb="FFFF0000"/>
      <name val="Arial"/>
      <family val="2"/>
      <charset val="238"/>
    </font>
    <font>
      <sz val="12"/>
      <name val="Arial"/>
      <family val="2"/>
      <charset val="238"/>
    </font>
    <font>
      <b/>
      <sz val="10"/>
      <color theme="1"/>
      <name val="Arial"/>
      <family val="2"/>
      <charset val="238"/>
    </font>
    <font>
      <i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</fonts>
  <fills count="30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3"/>
        <bgColor indexed="64"/>
      </patternFill>
    </fill>
    <fill>
      <patternFill patternType="solid">
        <fgColor indexed="2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4" tint="0.59999389629810485"/>
        <bgColor indexed="64"/>
      </patternFill>
    </fill>
  </fills>
  <borders count="37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auto="1"/>
      </top>
      <bottom/>
      <diagonal/>
    </border>
    <border>
      <left/>
      <right/>
      <top/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/>
      <top style="medium">
        <color indexed="64"/>
      </top>
      <bottom/>
      <diagonal/>
    </border>
    <border>
      <left style="thick">
        <color indexed="64"/>
      </left>
      <right/>
      <top style="thin">
        <color indexed="64"/>
      </top>
      <bottom/>
      <diagonal/>
    </border>
    <border>
      <left style="thick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65">
    <xf numFmtId="0" fontId="0" fillId="0" borderId="0"/>
    <xf numFmtId="0" fontId="1" fillId="0" borderId="0">
      <protection locked="0"/>
    </xf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1" fillId="0" borderId="1">
      <protection locked="0"/>
    </xf>
    <xf numFmtId="0" fontId="1" fillId="0" borderId="0">
      <protection locked="0"/>
    </xf>
    <xf numFmtId="0" fontId="1" fillId="0" borderId="0">
      <protection locked="0"/>
    </xf>
    <xf numFmtId="166" fontId="5" fillId="0" borderId="0" applyFont="0" applyFill="0" applyBorder="0" applyAlignment="0" applyProtection="0"/>
    <xf numFmtId="165" fontId="1" fillId="0" borderId="0">
      <protection locked="0"/>
    </xf>
    <xf numFmtId="164" fontId="1" fillId="0" borderId="0">
      <protection locked="0"/>
    </xf>
    <xf numFmtId="0" fontId="1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7" fillId="3" borderId="0" applyNumberFormat="0" applyBorder="0" applyAlignment="0" applyProtection="0"/>
    <xf numFmtId="0" fontId="8" fillId="16" borderId="2" applyNumberFormat="0" applyAlignment="0" applyProtection="0"/>
    <xf numFmtId="0" fontId="1" fillId="0" borderId="0">
      <protection locked="0"/>
    </xf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6" fillId="0" borderId="0">
      <protection locked="0"/>
    </xf>
    <xf numFmtId="0" fontId="6" fillId="0" borderId="0">
      <protection locked="0"/>
    </xf>
    <xf numFmtId="0" fontId="12" fillId="0" borderId="0" applyNumberFormat="0" applyFill="0" applyBorder="0" applyAlignment="0" applyProtection="0"/>
    <xf numFmtId="0" fontId="13" fillId="17" borderId="0" applyNumberFormat="0" applyBorder="0" applyAlignment="0" applyProtection="0"/>
    <xf numFmtId="0" fontId="14" fillId="0" borderId="0"/>
    <xf numFmtId="0" fontId="4" fillId="0" borderId="0"/>
    <xf numFmtId="0" fontId="15" fillId="0" borderId="0"/>
    <xf numFmtId="0" fontId="1" fillId="0" borderId="0">
      <protection locked="0"/>
    </xf>
    <xf numFmtId="0" fontId="1" fillId="0" borderId="0">
      <protection locked="0"/>
    </xf>
    <xf numFmtId="0" fontId="15" fillId="18" borderId="6" applyNumberFormat="0" applyFont="0" applyAlignment="0" applyProtection="0"/>
    <xf numFmtId="0" fontId="17" fillId="0" borderId="7" applyNumberFormat="0" applyFill="0" applyAlignment="0" applyProtection="0"/>
    <xf numFmtId="4" fontId="18" fillId="19" borderId="8" applyNumberFormat="0" applyProtection="0">
      <alignment vertical="center"/>
    </xf>
    <xf numFmtId="4" fontId="18" fillId="19" borderId="8" applyNumberFormat="0" applyProtection="0">
      <alignment horizontal="left" vertical="center" indent="1"/>
    </xf>
    <xf numFmtId="4" fontId="19" fillId="14" borderId="8" applyNumberFormat="0" applyProtection="0">
      <alignment horizontal="left" vertical="center" indent="1"/>
    </xf>
    <xf numFmtId="4" fontId="19" fillId="0" borderId="8" applyNumberFormat="0" applyProtection="0">
      <alignment horizontal="right" vertical="center"/>
    </xf>
    <xf numFmtId="4" fontId="19" fillId="14" borderId="8" applyNumberFormat="0" applyProtection="0">
      <alignment horizontal="left" vertical="center" indent="1"/>
    </xf>
    <xf numFmtId="0" fontId="20" fillId="4" borderId="0" applyNumberFormat="0" applyBorder="0" applyAlignment="0" applyProtection="0"/>
    <xf numFmtId="0" fontId="21" fillId="0" borderId="0" applyNumberFormat="0" applyFill="0" applyBorder="0" applyAlignment="0" applyProtection="0"/>
    <xf numFmtId="0" fontId="1" fillId="0" borderId="1">
      <protection locked="0"/>
    </xf>
    <xf numFmtId="0" fontId="22" fillId="7" borderId="9" applyNumberFormat="0" applyAlignment="0" applyProtection="0"/>
    <xf numFmtId="0" fontId="23" fillId="20" borderId="9" applyNumberFormat="0" applyAlignment="0" applyProtection="0"/>
    <xf numFmtId="0" fontId="24" fillId="20" borderId="10" applyNumberFormat="0" applyAlignment="0" applyProtection="0"/>
    <xf numFmtId="0" fontId="25" fillId="0" borderId="0" applyNumberFormat="0" applyFill="0" applyBorder="0" applyAlignment="0" applyProtection="0"/>
    <xf numFmtId="0" fontId="3" fillId="21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24" borderId="0" applyNumberFormat="0" applyBorder="0" applyAlignment="0" applyProtection="0"/>
  </cellStyleXfs>
  <cellXfs count="120">
    <xf numFmtId="0" fontId="0" fillId="0" borderId="0" xfId="0"/>
    <xf numFmtId="0" fontId="16" fillId="0" borderId="0" xfId="41" applyFont="1"/>
    <xf numFmtId="0" fontId="16" fillId="0" borderId="0" xfId="41" applyFont="1" applyFill="1"/>
    <xf numFmtId="0" fontId="26" fillId="0" borderId="0" xfId="0" applyFont="1" applyFill="1"/>
    <xf numFmtId="0" fontId="26" fillId="0" borderId="14" xfId="41" applyFont="1" applyFill="1" applyBorder="1" applyAlignment="1">
      <alignment horizontal="right" vertical="center"/>
    </xf>
    <xf numFmtId="0" fontId="27" fillId="0" borderId="16" xfId="41" applyFont="1" applyFill="1" applyBorder="1" applyAlignment="1" applyProtection="1">
      <alignment vertical="center"/>
      <protection locked="0"/>
    </xf>
    <xf numFmtId="0" fontId="26" fillId="0" borderId="17" xfId="41" applyFont="1" applyFill="1" applyBorder="1" applyAlignment="1">
      <alignment horizontal="right" vertical="center"/>
    </xf>
    <xf numFmtId="0" fontId="27" fillId="0" borderId="14" xfId="41" applyFont="1" applyFill="1" applyBorder="1" applyAlignment="1" applyProtection="1">
      <alignment vertical="center"/>
      <protection locked="0"/>
    </xf>
    <xf numFmtId="0" fontId="27" fillId="0" borderId="14" xfId="41" applyFont="1" applyFill="1" applyBorder="1" applyAlignment="1" applyProtection="1">
      <alignment horizontal="right" vertical="center"/>
      <protection locked="0"/>
    </xf>
    <xf numFmtId="0" fontId="26" fillId="0" borderId="17" xfId="41" applyNumberFormat="1" applyFont="1" applyFill="1" applyBorder="1" applyAlignment="1">
      <alignment horizontal="right" vertical="center"/>
    </xf>
    <xf numFmtId="0" fontId="27" fillId="0" borderId="14" xfId="41" applyFont="1" applyFill="1" applyBorder="1" applyAlignment="1" applyProtection="1">
      <alignment vertical="center" wrapText="1"/>
      <protection locked="0"/>
    </xf>
    <xf numFmtId="0" fontId="27" fillId="0" borderId="16" xfId="41" applyFont="1" applyFill="1" applyBorder="1" applyAlignment="1" applyProtection="1">
      <alignment vertical="center" wrapText="1"/>
      <protection locked="0"/>
    </xf>
    <xf numFmtId="0" fontId="16" fillId="0" borderId="0" xfId="41" applyFont="1" applyBorder="1"/>
    <xf numFmtId="0" fontId="26" fillId="0" borderId="0" xfId="41" applyFont="1" applyFill="1" applyBorder="1" applyAlignment="1">
      <alignment horizontal="right" vertical="center"/>
    </xf>
    <xf numFmtId="0" fontId="27" fillId="0" borderId="14" xfId="41" applyNumberFormat="1" applyFont="1" applyFill="1" applyBorder="1" applyAlignment="1">
      <alignment horizontal="left" vertical="center"/>
    </xf>
    <xf numFmtId="0" fontId="27" fillId="0" borderId="14" xfId="41" applyFont="1" applyFill="1" applyBorder="1" applyAlignment="1">
      <alignment horizontal="left" vertical="center"/>
    </xf>
    <xf numFmtId="0" fontId="27" fillId="0" borderId="16" xfId="41" applyFont="1" applyFill="1" applyBorder="1" applyAlignment="1">
      <alignment horizontal="left" vertical="center"/>
    </xf>
    <xf numFmtId="0" fontId="27" fillId="0" borderId="14" xfId="41" applyFont="1" applyFill="1" applyBorder="1" applyAlignment="1">
      <alignment horizontal="left" vertical="center" wrapText="1"/>
    </xf>
    <xf numFmtId="0" fontId="26" fillId="0" borderId="0" xfId="0" applyFont="1" applyAlignment="1">
      <alignment horizontal="center"/>
    </xf>
    <xf numFmtId="0" fontId="29" fillId="25" borderId="21" xfId="41" applyNumberFormat="1" applyFont="1" applyFill="1" applyBorder="1" applyAlignment="1">
      <alignment horizontal="right" vertical="center"/>
    </xf>
    <xf numFmtId="0" fontId="26" fillId="0" borderId="0" xfId="41" applyNumberFormat="1" applyFont="1" applyFill="1" applyBorder="1" applyAlignment="1">
      <alignment horizontal="right" vertical="center"/>
    </xf>
    <xf numFmtId="0" fontId="27" fillId="0" borderId="12" xfId="41" applyFont="1" applyFill="1" applyBorder="1" applyAlignment="1">
      <alignment horizontal="center" vertical="center"/>
    </xf>
    <xf numFmtId="0" fontId="27" fillId="0" borderId="0" xfId="41" applyFont="1" applyFill="1" applyBorder="1" applyAlignment="1" applyProtection="1">
      <alignment horizontal="right" vertical="center"/>
      <protection locked="0"/>
    </xf>
    <xf numFmtId="0" fontId="26" fillId="0" borderId="13" xfId="41" applyNumberFormat="1" applyFont="1" applyFill="1" applyBorder="1" applyAlignment="1">
      <alignment horizontal="right" vertical="center"/>
    </xf>
    <xf numFmtId="0" fontId="15" fillId="0" borderId="0" xfId="41" applyFont="1" applyAlignment="1">
      <alignment horizontal="right"/>
    </xf>
    <xf numFmtId="0" fontId="27" fillId="0" borderId="0" xfId="41" applyFont="1" applyFill="1" applyBorder="1" applyAlignment="1">
      <alignment horizontal="center" vertical="center"/>
    </xf>
    <xf numFmtId="0" fontId="26" fillId="0" borderId="13" xfId="41" applyFont="1" applyFill="1" applyBorder="1" applyAlignment="1">
      <alignment horizontal="right" vertical="center"/>
    </xf>
    <xf numFmtId="0" fontId="29" fillId="25" borderId="22" xfId="41" applyFont="1" applyFill="1" applyBorder="1" applyAlignment="1">
      <alignment horizontal="right" vertical="center"/>
    </xf>
    <xf numFmtId="0" fontId="27" fillId="0" borderId="11" xfId="41" applyFont="1" applyFill="1" applyBorder="1" applyAlignment="1">
      <alignment horizontal="center" vertical="center"/>
    </xf>
    <xf numFmtId="4" fontId="29" fillId="25" borderId="25" xfId="41" applyNumberFormat="1" applyFont="1" applyFill="1" applyBorder="1" applyAlignment="1">
      <alignment horizontal="right" indent="1"/>
    </xf>
    <xf numFmtId="4" fontId="26" fillId="0" borderId="19" xfId="0" applyNumberFormat="1" applyFont="1" applyBorder="1" applyAlignment="1">
      <alignment horizontal="right" indent="1"/>
    </xf>
    <xf numFmtId="4" fontId="26" fillId="25" borderId="26" xfId="41" applyNumberFormat="1" applyFont="1" applyFill="1" applyBorder="1" applyAlignment="1">
      <alignment horizontal="right" indent="1"/>
    </xf>
    <xf numFmtId="0" fontId="27" fillId="0" borderId="14" xfId="41" applyNumberFormat="1" applyFont="1" applyFill="1" applyBorder="1" applyAlignment="1">
      <alignment horizontal="right" vertical="center"/>
    </xf>
    <xf numFmtId="0" fontId="27" fillId="0" borderId="17" xfId="41" applyNumberFormat="1" applyFont="1" applyFill="1" applyBorder="1" applyAlignment="1">
      <alignment horizontal="right" vertical="center"/>
    </xf>
    <xf numFmtId="0" fontId="27" fillId="0" borderId="13" xfId="41" applyFont="1" applyFill="1" applyBorder="1" applyAlignment="1">
      <alignment horizontal="right" vertical="center"/>
    </xf>
    <xf numFmtId="0" fontId="27" fillId="0" borderId="13" xfId="41" applyNumberFormat="1" applyFont="1" applyFill="1" applyBorder="1" applyAlignment="1">
      <alignment horizontal="right" vertical="center"/>
    </xf>
    <xf numFmtId="0" fontId="27" fillId="0" borderId="0" xfId="41" applyNumberFormat="1" applyFont="1" applyFill="1" applyBorder="1" applyAlignment="1">
      <alignment horizontal="right" vertical="center"/>
    </xf>
    <xf numFmtId="4" fontId="27" fillId="26" borderId="19" xfId="41" applyNumberFormat="1" applyFont="1" applyFill="1" applyBorder="1" applyAlignment="1">
      <alignment horizontal="right" indent="1"/>
    </xf>
    <xf numFmtId="4" fontId="27" fillId="26" borderId="20" xfId="0" applyNumberFormat="1" applyFont="1" applyFill="1" applyBorder="1" applyAlignment="1">
      <alignment horizontal="right" indent="1"/>
    </xf>
    <xf numFmtId="0" fontId="27" fillId="0" borderId="15" xfId="41" applyFont="1" applyFill="1" applyBorder="1" applyAlignment="1">
      <alignment vertical="center"/>
    </xf>
    <xf numFmtId="4" fontId="29" fillId="25" borderId="27" xfId="41" applyNumberFormat="1" applyFont="1" applyFill="1" applyBorder="1" applyAlignment="1">
      <alignment horizontal="right" indent="1"/>
    </xf>
    <xf numFmtId="0" fontId="15" fillId="0" borderId="0" xfId="41" applyFont="1"/>
    <xf numFmtId="4" fontId="27" fillId="27" borderId="18" xfId="41" applyNumberFormat="1" applyFont="1" applyFill="1" applyBorder="1" applyAlignment="1">
      <alignment horizontal="right" indent="1"/>
    </xf>
    <xf numFmtId="4" fontId="27" fillId="0" borderId="19" xfId="41" applyNumberFormat="1" applyFont="1" applyFill="1" applyBorder="1" applyAlignment="1">
      <alignment horizontal="right" indent="1"/>
    </xf>
    <xf numFmtId="4" fontId="28" fillId="0" borderId="19" xfId="42" applyNumberFormat="1" applyFont="1" applyFill="1" applyBorder="1" applyAlignment="1">
      <alignment horizontal="right" vertical="center" wrapText="1" indent="1"/>
    </xf>
    <xf numFmtId="4" fontId="26" fillId="0" borderId="19" xfId="41" applyNumberFormat="1" applyFont="1" applyFill="1" applyBorder="1" applyAlignment="1">
      <alignment horizontal="right" indent="1"/>
    </xf>
    <xf numFmtId="4" fontId="26" fillId="0" borderId="19" xfId="41" applyNumberFormat="1" applyFont="1" applyFill="1" applyBorder="1" applyAlignment="1">
      <alignment horizontal="right" vertical="center" indent="1"/>
    </xf>
    <xf numFmtId="4" fontId="27" fillId="0" borderId="20" xfId="41" applyNumberFormat="1" applyFont="1" applyFill="1" applyBorder="1" applyAlignment="1">
      <alignment horizontal="right" indent="1"/>
    </xf>
    <xf numFmtId="0" fontId="26" fillId="0" borderId="27" xfId="41" applyFont="1" applyFill="1" applyBorder="1" applyAlignment="1">
      <alignment horizontal="center" vertical="center"/>
    </xf>
    <xf numFmtId="0" fontId="26" fillId="0" borderId="19" xfId="41" applyFont="1" applyFill="1" applyBorder="1" applyAlignment="1">
      <alignment horizontal="center" vertical="center"/>
    </xf>
    <xf numFmtId="0" fontId="26" fillId="0" borderId="20" xfId="41" applyNumberFormat="1" applyFont="1" applyFill="1" applyBorder="1" applyAlignment="1">
      <alignment horizontal="center" vertical="center"/>
    </xf>
    <xf numFmtId="4" fontId="26" fillId="0" borderId="20" xfId="41" applyNumberFormat="1" applyFont="1" applyFill="1" applyBorder="1" applyAlignment="1">
      <alignment horizontal="right" indent="1"/>
    </xf>
    <xf numFmtId="4" fontId="27" fillId="0" borderId="27" xfId="41" applyNumberFormat="1" applyFont="1" applyFill="1" applyBorder="1" applyAlignment="1">
      <alignment horizontal="right" vertical="center" wrapText="1" indent="1"/>
    </xf>
    <xf numFmtId="4" fontId="27" fillId="0" borderId="27" xfId="41" applyNumberFormat="1" applyFont="1" applyFill="1" applyBorder="1" applyAlignment="1">
      <alignment horizontal="right" indent="1"/>
    </xf>
    <xf numFmtId="4" fontId="27" fillId="0" borderId="27" xfId="41" applyNumberFormat="1" applyFont="1" applyFill="1" applyBorder="1" applyAlignment="1">
      <alignment horizontal="right" vertical="center" indent="1"/>
    </xf>
    <xf numFmtId="2" fontId="26" fillId="0" borderId="19" xfId="41" applyNumberFormat="1" applyFont="1" applyFill="1" applyBorder="1" applyAlignment="1">
      <alignment horizontal="right" indent="1"/>
    </xf>
    <xf numFmtId="2" fontId="27" fillId="0" borderId="20" xfId="41" applyNumberFormat="1" applyFont="1" applyFill="1" applyBorder="1" applyAlignment="1">
      <alignment horizontal="right" indent="1"/>
    </xf>
    <xf numFmtId="0" fontId="27" fillId="0" borderId="0" xfId="41" applyFont="1" applyBorder="1" applyAlignment="1">
      <alignment horizontal="center"/>
    </xf>
    <xf numFmtId="4" fontId="15" fillId="0" borderId="0" xfId="41" applyNumberFormat="1" applyFont="1"/>
    <xf numFmtId="4" fontId="31" fillId="0" borderId="19" xfId="42" applyNumberFormat="1" applyFont="1" applyFill="1" applyBorder="1" applyAlignment="1">
      <alignment horizontal="right" vertical="center" wrapText="1" indent="1"/>
    </xf>
    <xf numFmtId="2" fontId="26" fillId="0" borderId="20" xfId="41" applyNumberFormat="1" applyFont="1" applyFill="1" applyBorder="1" applyAlignment="1">
      <alignment horizontal="right" indent="1"/>
    </xf>
    <xf numFmtId="2" fontId="27" fillId="0" borderId="19" xfId="41" applyNumberFormat="1" applyFont="1" applyFill="1" applyBorder="1" applyAlignment="1">
      <alignment horizontal="right" indent="1"/>
    </xf>
    <xf numFmtId="4" fontId="27" fillId="0" borderId="27" xfId="41" applyNumberFormat="1" applyFont="1" applyBorder="1"/>
    <xf numFmtId="4" fontId="27" fillId="0" borderId="19" xfId="41" applyNumberFormat="1" applyFont="1" applyBorder="1"/>
    <xf numFmtId="4" fontId="27" fillId="0" borderId="20" xfId="41" applyNumberFormat="1" applyFont="1" applyBorder="1"/>
    <xf numFmtId="0" fontId="29" fillId="25" borderId="16" xfId="41" applyNumberFormat="1" applyFont="1" applyFill="1" applyBorder="1" applyAlignment="1">
      <alignment horizontal="right" vertical="center"/>
    </xf>
    <xf numFmtId="0" fontId="29" fillId="25" borderId="11" xfId="41" applyFont="1" applyFill="1" applyBorder="1" applyAlignment="1">
      <alignment horizontal="right" vertical="center"/>
    </xf>
    <xf numFmtId="0" fontId="27" fillId="26" borderId="24" xfId="41" applyFont="1" applyFill="1" applyBorder="1" applyAlignment="1" applyProtection="1">
      <alignment vertical="center" wrapText="1"/>
      <protection locked="0"/>
    </xf>
    <xf numFmtId="0" fontId="27" fillId="26" borderId="33" xfId="41" applyFont="1" applyFill="1" applyBorder="1" applyAlignment="1" applyProtection="1">
      <alignment horizontal="right" vertical="center"/>
      <protection locked="0"/>
    </xf>
    <xf numFmtId="0" fontId="26" fillId="0" borderId="33" xfId="41" applyFont="1" applyFill="1" applyBorder="1" applyAlignment="1">
      <alignment horizontal="right" vertical="center"/>
    </xf>
    <xf numFmtId="0" fontId="27" fillId="26" borderId="33" xfId="41" applyNumberFormat="1" applyFont="1" applyFill="1" applyBorder="1" applyAlignment="1">
      <alignment horizontal="right" vertical="center"/>
    </xf>
    <xf numFmtId="0" fontId="26" fillId="25" borderId="34" xfId="41" applyNumberFormat="1" applyFont="1" applyFill="1" applyBorder="1" applyAlignment="1">
      <alignment horizontal="right" vertical="center"/>
    </xf>
    <xf numFmtId="0" fontId="26" fillId="25" borderId="23" xfId="41" applyFont="1" applyFill="1" applyBorder="1" applyAlignment="1">
      <alignment horizontal="right" vertical="center"/>
    </xf>
    <xf numFmtId="4" fontId="15" fillId="25" borderId="25" xfId="41" applyNumberFormat="1" applyFont="1" applyFill="1" applyBorder="1"/>
    <xf numFmtId="4" fontId="15" fillId="25" borderId="27" xfId="41" applyNumberFormat="1" applyFont="1" applyFill="1" applyBorder="1"/>
    <xf numFmtId="4" fontId="26" fillId="25" borderId="35" xfId="41" applyNumberFormat="1" applyFont="1" applyFill="1" applyBorder="1" applyAlignment="1">
      <alignment horizontal="right" vertical="center"/>
    </xf>
    <xf numFmtId="4" fontId="26" fillId="0" borderId="19" xfId="41" applyNumberFormat="1" applyFont="1" applyBorder="1"/>
    <xf numFmtId="4" fontId="26" fillId="0" borderId="20" xfId="41" applyNumberFormat="1" applyFont="1" applyBorder="1"/>
    <xf numFmtId="4" fontId="26" fillId="25" borderId="25" xfId="41" applyNumberFormat="1" applyFont="1" applyFill="1" applyBorder="1"/>
    <xf numFmtId="4" fontId="26" fillId="0" borderId="20" xfId="41" applyNumberFormat="1" applyFont="1" applyBorder="1" applyAlignment="1">
      <alignment horizontal="right" wrapText="1"/>
    </xf>
    <xf numFmtId="4" fontId="15" fillId="0" borderId="0" xfId="41" applyNumberFormat="1" applyFont="1" applyAlignment="1">
      <alignment horizontal="right"/>
    </xf>
    <xf numFmtId="0" fontId="27" fillId="27" borderId="36" xfId="41" applyFont="1" applyFill="1" applyBorder="1" applyAlignment="1">
      <alignment horizontal="center" vertical="center" wrapText="1"/>
    </xf>
    <xf numFmtId="0" fontId="27" fillId="27" borderId="29" xfId="41" applyFont="1" applyFill="1" applyBorder="1" applyAlignment="1">
      <alignment horizontal="center" vertical="center" wrapText="1"/>
    </xf>
    <xf numFmtId="0" fontId="27" fillId="29" borderId="30" xfId="41" applyFont="1" applyFill="1" applyBorder="1" applyAlignment="1">
      <alignment horizontal="center" vertical="center" wrapText="1"/>
    </xf>
    <xf numFmtId="4" fontId="32" fillId="0" borderId="19" xfId="41" applyNumberFormat="1" applyFont="1" applyBorder="1"/>
    <xf numFmtId="4" fontId="16" fillId="0" borderId="0" xfId="41" applyNumberFormat="1" applyFont="1"/>
    <xf numFmtId="4" fontId="26" fillId="0" borderId="19" xfId="41" applyNumberFormat="1" applyFont="1" applyBorder="1" applyAlignment="1">
      <alignment horizontal="left"/>
    </xf>
    <xf numFmtId="4" fontId="26" fillId="0" borderId="20" xfId="41" applyNumberFormat="1" applyFont="1" applyBorder="1" applyAlignment="1">
      <alignment horizontal="left"/>
    </xf>
    <xf numFmtId="4" fontId="26" fillId="0" borderId="27" xfId="41" applyNumberFormat="1" applyFont="1" applyBorder="1"/>
    <xf numFmtId="4" fontId="26" fillId="25" borderId="27" xfId="41" applyNumberFormat="1" applyFont="1" applyFill="1" applyBorder="1"/>
    <xf numFmtId="4" fontId="26" fillId="28" borderId="18" xfId="41" applyNumberFormat="1" applyFont="1" applyFill="1" applyBorder="1" applyAlignment="1">
      <alignment horizontal="right" indent="1"/>
    </xf>
    <xf numFmtId="4" fontId="26" fillId="26" borderId="19" xfId="41" applyNumberFormat="1" applyFont="1" applyFill="1" applyBorder="1" applyAlignment="1">
      <alignment horizontal="right" indent="1"/>
    </xf>
    <xf numFmtId="4" fontId="26" fillId="26" borderId="20" xfId="0" applyNumberFormat="1" applyFont="1" applyFill="1" applyBorder="1" applyAlignment="1">
      <alignment horizontal="right" indent="1"/>
    </xf>
    <xf numFmtId="0" fontId="30" fillId="0" borderId="0" xfId="41" applyFont="1" applyAlignment="1"/>
    <xf numFmtId="4" fontId="28" fillId="0" borderId="19" xfId="42" applyNumberFormat="1" applyFont="1" applyFill="1" applyBorder="1" applyAlignment="1">
      <alignment vertical="center" wrapText="1"/>
    </xf>
    <xf numFmtId="4" fontId="27" fillId="0" borderId="27" xfId="41" applyNumberFormat="1" applyFont="1" applyFill="1" applyBorder="1" applyAlignment="1">
      <alignment vertical="center"/>
    </xf>
    <xf numFmtId="4" fontId="27" fillId="0" borderId="19" xfId="41" applyNumberFormat="1" applyFont="1" applyFill="1" applyBorder="1" applyAlignment="1"/>
    <xf numFmtId="4" fontId="26" fillId="0" borderId="19" xfId="41" applyNumberFormat="1" applyFont="1" applyFill="1" applyBorder="1" applyAlignment="1"/>
    <xf numFmtId="4" fontId="27" fillId="0" borderId="20" xfId="41" applyNumberFormat="1" applyFont="1" applyFill="1" applyBorder="1" applyAlignment="1"/>
    <xf numFmtId="4" fontId="29" fillId="25" borderId="25" xfId="41" applyNumberFormat="1" applyFont="1" applyFill="1" applyBorder="1" applyAlignment="1"/>
    <xf numFmtId="4" fontId="34" fillId="0" borderId="27" xfId="41" applyNumberFormat="1" applyFont="1" applyBorder="1"/>
    <xf numFmtId="4" fontId="35" fillId="0" borderId="19" xfId="41" applyNumberFormat="1" applyFont="1" applyBorder="1"/>
    <xf numFmtId="4" fontId="35" fillId="0" borderId="27" xfId="41" applyNumberFormat="1" applyFont="1" applyBorder="1"/>
    <xf numFmtId="4" fontId="35" fillId="0" borderId="20" xfId="41" applyNumberFormat="1" applyFont="1" applyBorder="1"/>
    <xf numFmtId="4" fontId="34" fillId="0" borderId="27" xfId="41" applyNumberFormat="1" applyFont="1" applyFill="1" applyBorder="1" applyAlignment="1">
      <alignment horizontal="right"/>
    </xf>
    <xf numFmtId="4" fontId="35" fillId="0" borderId="27" xfId="41" applyNumberFormat="1" applyFont="1" applyFill="1" applyBorder="1" applyAlignment="1">
      <alignment horizontal="left"/>
    </xf>
    <xf numFmtId="4" fontId="36" fillId="0" borderId="19" xfId="41" applyNumberFormat="1" applyFont="1" applyFill="1" applyBorder="1"/>
    <xf numFmtId="4" fontId="35" fillId="0" borderId="19" xfId="41" applyNumberFormat="1" applyFont="1" applyFill="1" applyBorder="1" applyAlignment="1">
      <alignment horizontal="left"/>
    </xf>
    <xf numFmtId="4" fontId="36" fillId="0" borderId="20" xfId="41" applyNumberFormat="1" applyFont="1" applyBorder="1"/>
    <xf numFmtId="4" fontId="35" fillId="0" borderId="20" xfId="41" applyNumberFormat="1" applyFont="1" applyBorder="1" applyAlignment="1">
      <alignment horizontal="left"/>
    </xf>
    <xf numFmtId="4" fontId="34" fillId="0" borderId="27" xfId="41" applyNumberFormat="1" applyFont="1" applyBorder="1" applyAlignment="1">
      <alignment horizontal="right"/>
    </xf>
    <xf numFmtId="4" fontId="36" fillId="0" borderId="19" xfId="41" applyNumberFormat="1" applyFont="1" applyBorder="1"/>
    <xf numFmtId="4" fontId="35" fillId="0" borderId="19" xfId="41" applyNumberFormat="1" applyFont="1" applyBorder="1" applyAlignment="1">
      <alignment horizontal="left"/>
    </xf>
    <xf numFmtId="0" fontId="27" fillId="0" borderId="24" xfId="41" applyNumberFormat="1" applyFont="1" applyBorder="1" applyAlignment="1">
      <alignment horizontal="center" vertical="center"/>
    </xf>
    <xf numFmtId="0" fontId="27" fillId="0" borderId="28" xfId="41" applyNumberFormat="1" applyFont="1" applyBorder="1" applyAlignment="1">
      <alignment horizontal="center" vertical="center"/>
    </xf>
    <xf numFmtId="0" fontId="27" fillId="0" borderId="31" xfId="41" applyNumberFormat="1" applyFont="1" applyBorder="1" applyAlignment="1">
      <alignment horizontal="center" vertical="center"/>
    </xf>
    <xf numFmtId="0" fontId="27" fillId="0" borderId="32" xfId="41" applyNumberFormat="1" applyFont="1" applyBorder="1" applyAlignment="1">
      <alignment horizontal="center" vertical="center"/>
    </xf>
    <xf numFmtId="0" fontId="26" fillId="0" borderId="0" xfId="0" applyFont="1" applyAlignment="1">
      <alignment horizontal="left"/>
    </xf>
    <xf numFmtId="0" fontId="26" fillId="0" borderId="0" xfId="0" applyFont="1" applyFill="1" applyAlignment="1">
      <alignment horizontal="left" vertical="top" wrapText="1"/>
    </xf>
    <xf numFmtId="4" fontId="0" fillId="0" borderId="0" xfId="41" applyNumberFormat="1" applyFont="1"/>
  </cellXfs>
  <cellStyles count="65">
    <cellStyle name="¬µrka" xfId="1"/>
    <cellStyle name="20 % – Zvýraznění1" xfId="2" builtinId="30" customBuiltin="1"/>
    <cellStyle name="20 % – Zvýraznění2" xfId="3" builtinId="34" customBuiltin="1"/>
    <cellStyle name="20 % – Zvýraznění3" xfId="4" builtinId="38" customBuiltin="1"/>
    <cellStyle name="20 % – Zvýraznění4" xfId="5" builtinId="42" customBuiltin="1"/>
    <cellStyle name="20 % – Zvýraznění5" xfId="6" builtinId="46" customBuiltin="1"/>
    <cellStyle name="20 % – Zvýraznění6" xfId="7" builtinId="50" customBuiltin="1"/>
    <cellStyle name="40 % – Zvýraznění1" xfId="8" builtinId="31" customBuiltin="1"/>
    <cellStyle name="40 % – Zvýraznění2" xfId="9" builtinId="35" customBuiltin="1"/>
    <cellStyle name="40 % – Zvýraznění3" xfId="10" builtinId="39" customBuiltin="1"/>
    <cellStyle name="40 % – Zvýraznění4" xfId="11" builtinId="43" customBuiltin="1"/>
    <cellStyle name="40 % – Zvýraznění5" xfId="12" builtinId="47" customBuiltin="1"/>
    <cellStyle name="40 % – Zvýraznění6" xfId="13" builtinId="51" customBuiltin="1"/>
    <cellStyle name="60 % – Zvýraznění1" xfId="14" builtinId="32" customBuiltin="1"/>
    <cellStyle name="60 % – Zvýraznění2" xfId="15" builtinId="36" customBuiltin="1"/>
    <cellStyle name="60 % – Zvýraznění3" xfId="16" builtinId="40" customBuiltin="1"/>
    <cellStyle name="60 % – Zvýraznění4" xfId="17" builtinId="44" customBuiltin="1"/>
    <cellStyle name="60 % – Zvýraznění5" xfId="18" builtinId="48" customBuiltin="1"/>
    <cellStyle name="60 % – Zvýraznění6" xfId="19" builtinId="52" customBuiltin="1"/>
    <cellStyle name="Celkem" xfId="20" builtinId="25" customBuiltin="1"/>
    <cellStyle name="Comma" xfId="21"/>
    <cellStyle name="Currency" xfId="22"/>
    <cellStyle name="čárky [0]_PojFKSPUR 98  (2)" xfId="23"/>
    <cellStyle name="Date" xfId="24"/>
    <cellStyle name="Datum" xfId="25"/>
    <cellStyle name="Fixed" xfId="26"/>
    <cellStyle name="Heading1" xfId="27"/>
    <cellStyle name="Heading2" xfId="28"/>
    <cellStyle name="Chybně" xfId="29" builtinId="27" customBuiltin="1"/>
    <cellStyle name="Kontrolní buňka" xfId="30" builtinId="23" customBuiltin="1"/>
    <cellStyle name="M·na" xfId="31"/>
    <cellStyle name="Nadpis 1" xfId="32" builtinId="16" customBuiltin="1"/>
    <cellStyle name="Nadpis 2" xfId="33" builtinId="17" customBuiltin="1"/>
    <cellStyle name="Nadpis 3" xfId="34" builtinId="18" customBuiltin="1"/>
    <cellStyle name="Nadpis 4" xfId="35" builtinId="19" customBuiltin="1"/>
    <cellStyle name="Nadpis1" xfId="36"/>
    <cellStyle name="Nadpis2" xfId="37"/>
    <cellStyle name="Název" xfId="38" builtinId="15" customBuiltin="1"/>
    <cellStyle name="Neutrální" xfId="39" builtinId="28" customBuiltin="1"/>
    <cellStyle name="Normal_Tableau1" xfId="40"/>
    <cellStyle name="Normální" xfId="0" builtinId="0"/>
    <cellStyle name="normální_7-bilance2009-test" xfId="41"/>
    <cellStyle name="normální_VaV -17" xfId="42"/>
    <cellStyle name="Percent" xfId="43"/>
    <cellStyle name="Pevní" xfId="44"/>
    <cellStyle name="Poznámka" xfId="45" builtinId="10" customBuiltin="1"/>
    <cellStyle name="Propojená buňka" xfId="46" builtinId="24" customBuiltin="1"/>
    <cellStyle name="SAPBEXaggData" xfId="47"/>
    <cellStyle name="SAPBEXaggItem" xfId="48"/>
    <cellStyle name="SAPBEXchaText" xfId="49"/>
    <cellStyle name="SAPBEXstdData" xfId="50"/>
    <cellStyle name="SAPBEXstdItem" xfId="51"/>
    <cellStyle name="Správně" xfId="52" builtinId="26" customBuiltin="1"/>
    <cellStyle name="Text upozornění" xfId="53" builtinId="11" customBuiltin="1"/>
    <cellStyle name="Total" xfId="54"/>
    <cellStyle name="Vstup" xfId="55" builtinId="20" customBuiltin="1"/>
    <cellStyle name="Výpočet" xfId="56" builtinId="22" customBuiltin="1"/>
    <cellStyle name="Výstup" xfId="57" builtinId="21" customBuiltin="1"/>
    <cellStyle name="Vysvětlující text" xfId="58" builtinId="53" customBuiltin="1"/>
    <cellStyle name="Zvýraznění 1" xfId="59" builtinId="29" customBuiltin="1"/>
    <cellStyle name="Zvýraznění 2" xfId="60" builtinId="33" customBuiltin="1"/>
    <cellStyle name="Zvýraznění 3" xfId="61" builtinId="37" customBuiltin="1"/>
    <cellStyle name="Zvýraznění 4" xfId="62" builtinId="41" customBuiltin="1"/>
    <cellStyle name="Zvýraznění 5" xfId="63" builtinId="45" customBuiltin="1"/>
    <cellStyle name="Zvýraznění 6" xfId="64" builtinId="49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V:\Dokumenty\E_DATA\2001%20pr&#367;b&#283;h\Pril%204%20SR%20200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WINDOWS\TEMP\odd14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301-KPR"/>
      <sheetName val="302-PSP"/>
      <sheetName val="303-SP"/>
      <sheetName val="304-ÚV"/>
      <sheetName val="305-BIS"/>
      <sheetName val="306-MZV"/>
      <sheetName val="307-MO"/>
      <sheetName val="308-NBÚ"/>
      <sheetName val="309-KVOP"/>
      <sheetName val="312-MF"/>
      <sheetName val="313-MPSV"/>
      <sheetName val="314-MV"/>
      <sheetName val="315-MŽP"/>
      <sheetName val="317-MMR"/>
      <sheetName val="321-GA"/>
      <sheetName val="322-MPO"/>
      <sheetName val="327-MDS"/>
      <sheetName val="328-ČTÚ"/>
      <sheetName val="329-MZe"/>
      <sheetName val="333-MŠMT"/>
      <sheetName val="334-MK"/>
      <sheetName val="335-MZd"/>
      <sheetName val="336-MSp"/>
      <sheetName val="341-ÚVIS"/>
      <sheetName val="343-ÚOOÚ"/>
      <sheetName val="344-ÚPV"/>
      <sheetName val="345-ČSÚ"/>
      <sheetName val="346-ČÚZK"/>
      <sheetName val="347-KCP"/>
      <sheetName val="348-ČBÚ"/>
      <sheetName val="353-ÚOHS"/>
      <sheetName val="358-ÚS"/>
      <sheetName val="361-AV"/>
      <sheetName val="372-RRTV"/>
      <sheetName val="374-SSHR"/>
      <sheetName val="375-SÚJB"/>
      <sheetName val="380-OÚ"/>
      <sheetName val="380BE"/>
      <sheetName val="380BI"/>
      <sheetName val="380BK"/>
      <sheetName val="380BN"/>
      <sheetName val="380BR"/>
      <sheetName val="380BV"/>
      <sheetName val="380CB"/>
      <sheetName val="380CH"/>
      <sheetName val="380CK"/>
      <sheetName val="380CL"/>
      <sheetName val="380CR"/>
      <sheetName val="380CV"/>
      <sheetName val="380DC"/>
      <sheetName val="380DO"/>
      <sheetName val="380FM"/>
      <sheetName val="380HB"/>
      <sheetName val="380HK"/>
      <sheetName val="380HO"/>
      <sheetName val="380JC"/>
      <sheetName val="380JE"/>
      <sheetName val="380JH"/>
      <sheetName val="380JI"/>
      <sheetName val="380JN"/>
      <sheetName val="380KD"/>
      <sheetName val="380KH"/>
      <sheetName val="380KI"/>
      <sheetName val="380KM"/>
      <sheetName val="380KO"/>
      <sheetName val="380KT"/>
      <sheetName val="380KV"/>
      <sheetName val="380LI"/>
      <sheetName val="380LN"/>
      <sheetName val="380LT"/>
      <sheetName val="380MB"/>
      <sheetName val="380ME"/>
      <sheetName val="380MO"/>
      <sheetName val="380NA"/>
      <sheetName val="380NB"/>
      <sheetName val="380NJ"/>
      <sheetName val="380OC"/>
      <sheetName val="380OP"/>
      <sheetName val="380PB"/>
      <sheetName val="380PE"/>
      <sheetName val="380PI"/>
      <sheetName val="380PJ"/>
      <sheetName val="380PR"/>
      <sheetName val="380PS"/>
      <sheetName val="380PT"/>
      <sheetName val="380PU"/>
      <sheetName val="380PV"/>
      <sheetName val="380PY"/>
      <sheetName val="380PZ"/>
      <sheetName val="380RA"/>
      <sheetName val="380RK"/>
      <sheetName val="380RO"/>
      <sheetName val="380SM"/>
      <sheetName val="380SO"/>
      <sheetName val="380ST"/>
      <sheetName val="380SU"/>
      <sheetName val="380SY"/>
      <sheetName val="380TA"/>
      <sheetName val="380TC"/>
      <sheetName val="380TP"/>
      <sheetName val="380TR"/>
      <sheetName val="380TU"/>
      <sheetName val="380UH"/>
      <sheetName val="380UL"/>
      <sheetName val="380UO"/>
      <sheetName val="380VS"/>
      <sheetName val="380VY"/>
      <sheetName val="380ZL"/>
      <sheetName val="380ZN"/>
      <sheetName val="380ZR"/>
      <sheetName val="381-NKÚ"/>
      <sheetName val="396-SD"/>
      <sheetName val="397-SFA"/>
      <sheetName val="398-VPS"/>
      <sheetName val="301_KPR"/>
      <sheetName val="SOUHRN 314"/>
      <sheetName val="314020"/>
      <sheetName val="314030"/>
      <sheetName val="314040"/>
      <sheetName val="314050"/>
      <sheetName val="314060"/>
      <sheetName val="314070"/>
      <sheetName val="314120"/>
      <sheetName val="314130"/>
      <sheetName val="314140"/>
      <sheetName val="314210"/>
      <sheetName val="314310"/>
      <sheetName val="314610"/>
      <sheetName val="314620"/>
      <sheetName val="Poznámky"/>
      <sheetName val="List1"/>
      <sheetName val="List3"/>
      <sheetName val="SOUHRN_314"/>
      <sheetName val="314Poz_Boris"/>
      <sheetName val="ISPROFIN_314"/>
      <sheetName val="ISPROFIN 2003_314"/>
      <sheetName val="314 volné 1"/>
      <sheetName val="214 volné 2"/>
      <sheetName val="214 názvy prg"/>
      <sheetName val="List2"/>
      <sheetName val="ISPROFIN 2003_SOUHRN_314"/>
      <sheetName val="REZERV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záv.uk,.KPR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91"/>
  <sheetViews>
    <sheetView tabSelected="1" zoomScaleNormal="100" workbookViewId="0">
      <selection activeCell="K30" sqref="K30"/>
    </sheetView>
  </sheetViews>
  <sheetFormatPr defaultRowHeight="12.75" x14ac:dyDescent="0.2"/>
  <cols>
    <col min="1" max="1" width="34.5703125" style="1" customWidth="1"/>
    <col min="2" max="2" width="4" style="1" customWidth="1"/>
    <col min="3" max="4" width="15.7109375" style="1" customWidth="1"/>
    <col min="5" max="5" width="15.7109375" style="58" customWidth="1"/>
    <col min="6" max="6" width="76.85546875" style="58" bestFit="1" customWidth="1"/>
    <col min="7" max="8" width="10.85546875" style="1" bestFit="1" customWidth="1"/>
    <col min="9" max="9" width="9.140625" style="1"/>
    <col min="10" max="10" width="11.7109375" style="1" bestFit="1" customWidth="1"/>
    <col min="11" max="16384" width="9.140625" style="1"/>
  </cols>
  <sheetData>
    <row r="1" spans="1:7" ht="27" customHeight="1" x14ac:dyDescent="0.25">
      <c r="A1" s="93" t="s">
        <v>50</v>
      </c>
      <c r="B1" s="93"/>
      <c r="C1" s="93"/>
      <c r="D1" s="93"/>
    </row>
    <row r="2" spans="1:7" ht="15" customHeight="1" thickBot="1" x14ac:dyDescent="0.25">
      <c r="A2" s="18"/>
      <c r="B2" s="18"/>
      <c r="C2" s="18"/>
      <c r="D2" s="18"/>
    </row>
    <row r="3" spans="1:7" ht="13.5" customHeight="1" thickBot="1" x14ac:dyDescent="0.25">
      <c r="A3" s="113" t="s">
        <v>0</v>
      </c>
      <c r="B3" s="114"/>
      <c r="C3" s="57"/>
      <c r="D3" s="24"/>
      <c r="F3" s="80" t="s">
        <v>23</v>
      </c>
    </row>
    <row r="4" spans="1:7" ht="36" customHeight="1" thickBot="1" x14ac:dyDescent="0.25">
      <c r="A4" s="115"/>
      <c r="B4" s="116"/>
      <c r="C4" s="81" t="s">
        <v>21</v>
      </c>
      <c r="D4" s="82" t="s">
        <v>22</v>
      </c>
      <c r="E4" s="83" t="s">
        <v>33</v>
      </c>
      <c r="F4" s="83" t="s">
        <v>43</v>
      </c>
    </row>
    <row r="5" spans="1:7" x14ac:dyDescent="0.2">
      <c r="A5" s="39" t="s">
        <v>12</v>
      </c>
      <c r="B5" s="25" t="s">
        <v>17</v>
      </c>
      <c r="C5" s="44">
        <f>C6+C9</f>
        <v>108301.32045</v>
      </c>
      <c r="D5" s="44">
        <f>D6+D9</f>
        <v>207710.06894</v>
      </c>
      <c r="E5" s="94">
        <f>E6+E9</f>
        <v>209782.14994</v>
      </c>
      <c r="F5" s="86" t="s">
        <v>42</v>
      </c>
      <c r="G5" s="85"/>
    </row>
    <row r="6" spans="1:7" x14ac:dyDescent="0.2">
      <c r="A6" s="8" t="s">
        <v>11</v>
      </c>
      <c r="B6" s="25"/>
      <c r="C6" s="44">
        <f>C7+C8</f>
        <v>103201.32045</v>
      </c>
      <c r="D6" s="44">
        <f>D7+D8</f>
        <v>194782.14994</v>
      </c>
      <c r="E6" s="94">
        <f>E7+E8</f>
        <v>209782.14994</v>
      </c>
      <c r="F6" s="86" t="s">
        <v>40</v>
      </c>
    </row>
    <row r="7" spans="1:7" x14ac:dyDescent="0.2">
      <c r="A7" s="4" t="s">
        <v>6</v>
      </c>
      <c r="B7" s="13"/>
      <c r="C7" s="45">
        <v>103201.32045</v>
      </c>
      <c r="D7" s="45">
        <v>194782.14994</v>
      </c>
      <c r="E7" s="76">
        <f>D7+15000</f>
        <v>209782.14994</v>
      </c>
      <c r="F7" s="86" t="s">
        <v>41</v>
      </c>
    </row>
    <row r="8" spans="1:7" x14ac:dyDescent="0.2">
      <c r="A8" s="4" t="s">
        <v>5</v>
      </c>
      <c r="B8" s="13"/>
      <c r="C8" s="46">
        <v>0</v>
      </c>
      <c r="D8" s="59">
        <v>0</v>
      </c>
      <c r="E8" s="76">
        <f>D8</f>
        <v>0</v>
      </c>
      <c r="F8" s="86"/>
    </row>
    <row r="9" spans="1:7" s="12" customFormat="1" x14ac:dyDescent="0.2">
      <c r="A9" s="33" t="s">
        <v>10</v>
      </c>
      <c r="B9" s="34"/>
      <c r="C9" s="47">
        <v>5100</v>
      </c>
      <c r="D9" s="47">
        <v>12927.919</v>
      </c>
      <c r="E9" s="64">
        <v>0</v>
      </c>
      <c r="F9" s="87"/>
    </row>
    <row r="10" spans="1:7" s="12" customFormat="1" x14ac:dyDescent="0.2">
      <c r="A10" s="19" t="s">
        <v>30</v>
      </c>
      <c r="B10" s="27"/>
      <c r="C10" s="29">
        <v>900</v>
      </c>
      <c r="D10" s="29">
        <v>4043.2359999999999</v>
      </c>
      <c r="E10" s="73"/>
      <c r="F10" s="78"/>
    </row>
    <row r="11" spans="1:7" s="12" customFormat="1" x14ac:dyDescent="0.2">
      <c r="A11" s="14" t="s">
        <v>24</v>
      </c>
      <c r="B11" s="13"/>
      <c r="C11" s="49" t="s">
        <v>25</v>
      </c>
      <c r="D11" s="43">
        <f>D12+D13</f>
        <v>0</v>
      </c>
      <c r="E11" s="100">
        <v>0</v>
      </c>
      <c r="F11" s="102" t="s">
        <v>52</v>
      </c>
    </row>
    <row r="12" spans="1:7" s="12" customFormat="1" x14ac:dyDescent="0.2">
      <c r="A12" s="4" t="s">
        <v>6</v>
      </c>
      <c r="B12" s="13"/>
      <c r="C12" s="49" t="s">
        <v>25</v>
      </c>
      <c r="D12" s="45">
        <v>0</v>
      </c>
      <c r="E12" s="101">
        <v>0</v>
      </c>
      <c r="F12" s="84"/>
    </row>
    <row r="13" spans="1:7" s="12" customFormat="1" x14ac:dyDescent="0.2">
      <c r="A13" s="9" t="s">
        <v>5</v>
      </c>
      <c r="B13" s="23"/>
      <c r="C13" s="50" t="s">
        <v>25</v>
      </c>
      <c r="D13" s="51">
        <v>0</v>
      </c>
      <c r="E13" s="101">
        <v>0</v>
      </c>
      <c r="F13" s="77"/>
    </row>
    <row r="14" spans="1:7" x14ac:dyDescent="0.2">
      <c r="A14" s="7" t="s">
        <v>1</v>
      </c>
      <c r="B14" s="25"/>
      <c r="C14" s="43">
        <f t="shared" ref="C14:D14" si="0">C15+C16</f>
        <v>205206.43008000002</v>
      </c>
      <c r="D14" s="43">
        <f t="shared" si="0"/>
        <v>198484.20692999999</v>
      </c>
      <c r="E14" s="62">
        <f>E15+E16</f>
        <v>104000</v>
      </c>
      <c r="F14" s="88"/>
    </row>
    <row r="15" spans="1:7" x14ac:dyDescent="0.2">
      <c r="A15" s="4" t="s">
        <v>6</v>
      </c>
      <c r="B15" s="13"/>
      <c r="C15" s="45">
        <v>19339.17858</v>
      </c>
      <c r="D15" s="45">
        <v>23939.23143</v>
      </c>
      <c r="E15" s="76">
        <v>14000</v>
      </c>
      <c r="F15" s="76"/>
    </row>
    <row r="16" spans="1:7" x14ac:dyDescent="0.2">
      <c r="A16" s="6" t="s">
        <v>5</v>
      </c>
      <c r="B16" s="26"/>
      <c r="C16" s="45">
        <v>185867.25150000001</v>
      </c>
      <c r="D16" s="45">
        <v>174544.9755</v>
      </c>
      <c r="E16" s="77">
        <v>90000</v>
      </c>
      <c r="F16" s="77"/>
    </row>
    <row r="17" spans="1:6" x14ac:dyDescent="0.2">
      <c r="A17" s="15" t="s">
        <v>28</v>
      </c>
      <c r="B17" s="13"/>
      <c r="C17" s="48" t="s">
        <v>25</v>
      </c>
      <c r="D17" s="53">
        <f>D18+D19</f>
        <v>26.895</v>
      </c>
      <c r="E17" s="100">
        <v>0</v>
      </c>
      <c r="F17" s="102" t="s">
        <v>52</v>
      </c>
    </row>
    <row r="18" spans="1:6" x14ac:dyDescent="0.2">
      <c r="A18" s="4" t="s">
        <v>6</v>
      </c>
      <c r="B18" s="13"/>
      <c r="C18" s="49" t="s">
        <v>25</v>
      </c>
      <c r="D18" s="45">
        <v>26.895</v>
      </c>
      <c r="E18" s="101">
        <v>0</v>
      </c>
      <c r="F18" s="101"/>
    </row>
    <row r="19" spans="1:6" x14ac:dyDescent="0.2">
      <c r="A19" s="6" t="s">
        <v>5</v>
      </c>
      <c r="B19" s="26"/>
      <c r="C19" s="50" t="s">
        <v>25</v>
      </c>
      <c r="D19" s="51">
        <v>0</v>
      </c>
      <c r="E19" s="103">
        <v>0</v>
      </c>
      <c r="F19" s="103"/>
    </row>
    <row r="20" spans="1:6" x14ac:dyDescent="0.2">
      <c r="A20" s="7" t="s">
        <v>2</v>
      </c>
      <c r="B20" s="25"/>
      <c r="C20" s="43">
        <f t="shared" ref="C20:D20" si="1">C21+C22</f>
        <v>467183.16648000001</v>
      </c>
      <c r="D20" s="43">
        <f t="shared" si="1"/>
        <v>376789.53547999996</v>
      </c>
      <c r="E20" s="62">
        <f>E21+E22</f>
        <v>183147.74000000002</v>
      </c>
      <c r="F20" s="88" t="s">
        <v>34</v>
      </c>
    </row>
    <row r="21" spans="1:6" x14ac:dyDescent="0.2">
      <c r="A21" s="4" t="s">
        <v>6</v>
      </c>
      <c r="B21" s="13"/>
      <c r="C21" s="45">
        <v>36355.768860000004</v>
      </c>
      <c r="D21" s="45">
        <v>50060.481910000002</v>
      </c>
      <c r="E21" s="76">
        <v>17361.32</v>
      </c>
      <c r="F21" s="76" t="s">
        <v>35</v>
      </c>
    </row>
    <row r="22" spans="1:6" x14ac:dyDescent="0.2">
      <c r="A22" s="4" t="s">
        <v>5</v>
      </c>
      <c r="B22" s="26"/>
      <c r="C22" s="51">
        <v>430827.39762</v>
      </c>
      <c r="D22" s="51">
        <v>326729.05356999999</v>
      </c>
      <c r="E22" s="77">
        <v>165786.42000000001</v>
      </c>
      <c r="F22" s="77" t="s">
        <v>36</v>
      </c>
    </row>
    <row r="23" spans="1:6" x14ac:dyDescent="0.2">
      <c r="A23" s="16" t="s">
        <v>26</v>
      </c>
      <c r="B23" s="13"/>
      <c r="C23" s="49" t="s">
        <v>25</v>
      </c>
      <c r="D23" s="43">
        <f>D24+D25</f>
        <v>413.04599999999999</v>
      </c>
      <c r="E23" s="62">
        <f>E24+E25</f>
        <v>0</v>
      </c>
      <c r="F23" s="88"/>
    </row>
    <row r="24" spans="1:6" x14ac:dyDescent="0.2">
      <c r="A24" s="4" t="s">
        <v>6</v>
      </c>
      <c r="B24" s="13"/>
      <c r="C24" s="49" t="s">
        <v>25</v>
      </c>
      <c r="D24" s="45">
        <v>413.04599999999999</v>
      </c>
      <c r="E24" s="76">
        <v>0</v>
      </c>
      <c r="F24" s="76"/>
    </row>
    <row r="25" spans="1:6" x14ac:dyDescent="0.2">
      <c r="A25" s="4" t="s">
        <v>5</v>
      </c>
      <c r="B25" s="26"/>
      <c r="C25" s="50" t="s">
        <v>25</v>
      </c>
      <c r="D25" s="45">
        <v>0</v>
      </c>
      <c r="E25" s="77">
        <v>0</v>
      </c>
      <c r="F25" s="77"/>
    </row>
    <row r="26" spans="1:6" x14ac:dyDescent="0.2">
      <c r="A26" s="16" t="s">
        <v>7</v>
      </c>
      <c r="B26" s="25"/>
      <c r="C26" s="52">
        <f t="shared" ref="C26:D26" si="2">C27+C28</f>
        <v>177926.37703999999</v>
      </c>
      <c r="D26" s="52">
        <f t="shared" si="2"/>
        <v>317241.58869999996</v>
      </c>
      <c r="E26" s="62">
        <f>E27+E28</f>
        <v>500000</v>
      </c>
      <c r="F26" s="88"/>
    </row>
    <row r="27" spans="1:6" x14ac:dyDescent="0.2">
      <c r="A27" s="4" t="s">
        <v>6</v>
      </c>
      <c r="B27" s="13"/>
      <c r="C27" s="45">
        <v>149027.03659</v>
      </c>
      <c r="D27" s="45">
        <v>177252.61007</v>
      </c>
      <c r="E27" s="76">
        <v>82000</v>
      </c>
      <c r="F27" s="76"/>
    </row>
    <row r="28" spans="1:6" x14ac:dyDescent="0.2">
      <c r="A28" s="6" t="s">
        <v>5</v>
      </c>
      <c r="B28" s="26"/>
      <c r="C28" s="51">
        <v>28899.34045</v>
      </c>
      <c r="D28" s="51">
        <v>139988.97863</v>
      </c>
      <c r="E28" s="79">
        <v>418000</v>
      </c>
      <c r="F28" s="79"/>
    </row>
    <row r="29" spans="1:6" x14ac:dyDescent="0.2">
      <c r="A29" s="5" t="s">
        <v>9</v>
      </c>
      <c r="B29" s="25" t="s">
        <v>17</v>
      </c>
      <c r="C29" s="53">
        <f t="shared" ref="C29:D29" si="3">C31+C32+C33</f>
        <v>4095735.8054299997</v>
      </c>
      <c r="D29" s="53">
        <f t="shared" si="3"/>
        <v>4672000.0306500001</v>
      </c>
      <c r="E29" s="62">
        <f>E30+E33</f>
        <v>3444000</v>
      </c>
      <c r="F29" s="88"/>
    </row>
    <row r="30" spans="1:6" x14ac:dyDescent="0.2">
      <c r="A30" s="8" t="s">
        <v>11</v>
      </c>
      <c r="B30" s="22"/>
      <c r="C30" s="43">
        <f t="shared" ref="C30:D30" si="4">C31+C32</f>
        <v>864307.80542999995</v>
      </c>
      <c r="D30" s="43">
        <f t="shared" si="4"/>
        <v>1253374.07443</v>
      </c>
      <c r="E30" s="63">
        <f>E31+E32</f>
        <v>1214000</v>
      </c>
      <c r="F30" s="76"/>
    </row>
    <row r="31" spans="1:6" x14ac:dyDescent="0.2">
      <c r="A31" s="4" t="s">
        <v>6</v>
      </c>
      <c r="B31" s="13"/>
      <c r="C31" s="45">
        <v>602435.99054999999</v>
      </c>
      <c r="D31" s="45">
        <v>783286.01104999997</v>
      </c>
      <c r="E31" s="76">
        <v>1018000</v>
      </c>
      <c r="F31" s="76"/>
    </row>
    <row r="32" spans="1:6" ht="12.75" customHeight="1" x14ac:dyDescent="0.2">
      <c r="A32" s="4" t="s">
        <v>5</v>
      </c>
      <c r="B32" s="13"/>
      <c r="C32" s="45">
        <v>261871.81487999999</v>
      </c>
      <c r="D32" s="45">
        <v>470088.06338000001</v>
      </c>
      <c r="E32" s="76">
        <v>196000</v>
      </c>
      <c r="F32" s="76"/>
    </row>
    <row r="33" spans="1:6" x14ac:dyDescent="0.2">
      <c r="A33" s="33" t="s">
        <v>10</v>
      </c>
      <c r="B33" s="35"/>
      <c r="C33" s="47">
        <v>3231428</v>
      </c>
      <c r="D33" s="47">
        <v>3418625.9562200001</v>
      </c>
      <c r="E33" s="64">
        <v>2230000</v>
      </c>
      <c r="F33" s="77"/>
    </row>
    <row r="34" spans="1:6" x14ac:dyDescent="0.2">
      <c r="A34" s="19" t="s">
        <v>30</v>
      </c>
      <c r="B34" s="27"/>
      <c r="C34" s="29">
        <v>570252</v>
      </c>
      <c r="D34" s="29">
        <v>750276</v>
      </c>
      <c r="E34" s="78">
        <v>981000</v>
      </c>
      <c r="F34" s="78"/>
    </row>
    <row r="35" spans="1:6" x14ac:dyDescent="0.2">
      <c r="A35" s="14" t="s">
        <v>27</v>
      </c>
      <c r="B35" s="20"/>
      <c r="C35" s="49" t="s">
        <v>25</v>
      </c>
      <c r="D35" s="52">
        <f>D36+D37</f>
        <v>41.332000000000001</v>
      </c>
      <c r="E35" s="100">
        <v>0</v>
      </c>
      <c r="F35" s="102" t="s">
        <v>52</v>
      </c>
    </row>
    <row r="36" spans="1:6" x14ac:dyDescent="0.2">
      <c r="A36" s="4" t="s">
        <v>6</v>
      </c>
      <c r="B36" s="20"/>
      <c r="C36" s="49" t="s">
        <v>25</v>
      </c>
      <c r="D36" s="45">
        <v>41.332000000000001</v>
      </c>
      <c r="E36" s="101">
        <v>0</v>
      </c>
      <c r="F36" s="101"/>
    </row>
    <row r="37" spans="1:6" x14ac:dyDescent="0.2">
      <c r="A37" s="6" t="s">
        <v>5</v>
      </c>
      <c r="B37" s="23"/>
      <c r="C37" s="50" t="s">
        <v>25</v>
      </c>
      <c r="D37" s="45">
        <v>0</v>
      </c>
      <c r="E37" s="103">
        <v>0</v>
      </c>
      <c r="F37" s="103"/>
    </row>
    <row r="38" spans="1:6" x14ac:dyDescent="0.2">
      <c r="A38" s="7" t="s">
        <v>13</v>
      </c>
      <c r="B38" s="25"/>
      <c r="C38" s="53">
        <f t="shared" ref="C38:D38" si="5">C39+C40</f>
        <v>27660.359900000003</v>
      </c>
      <c r="D38" s="53">
        <f t="shared" si="5"/>
        <v>30064.011580000002</v>
      </c>
      <c r="E38" s="62">
        <f>E39+E40</f>
        <v>33021.25</v>
      </c>
      <c r="F38" s="88"/>
    </row>
    <row r="39" spans="1:6" x14ac:dyDescent="0.2">
      <c r="A39" s="4" t="s">
        <v>6</v>
      </c>
      <c r="B39" s="13"/>
      <c r="C39" s="45">
        <v>27574.497900000002</v>
      </c>
      <c r="D39" s="45">
        <v>29356.256580000001</v>
      </c>
      <c r="E39" s="76">
        <v>24297.73</v>
      </c>
      <c r="F39" s="76"/>
    </row>
    <row r="40" spans="1:6" x14ac:dyDescent="0.2">
      <c r="A40" s="6" t="s">
        <v>5</v>
      </c>
      <c r="B40" s="26"/>
      <c r="C40" s="45">
        <v>85.861999999999995</v>
      </c>
      <c r="D40" s="45">
        <v>707.755</v>
      </c>
      <c r="E40" s="77">
        <v>8723.52</v>
      </c>
      <c r="F40" s="77"/>
    </row>
    <row r="41" spans="1:6" ht="25.5" x14ac:dyDescent="0.2">
      <c r="A41" s="10" t="s">
        <v>14</v>
      </c>
      <c r="B41" s="25" t="s">
        <v>17</v>
      </c>
      <c r="C41" s="54">
        <f t="shared" ref="C41:D41" si="6">C43+C44+C45</f>
        <v>4460811.4078899994</v>
      </c>
      <c r="D41" s="54">
        <f t="shared" si="6"/>
        <v>8081674.7285099998</v>
      </c>
      <c r="E41" s="95">
        <f t="shared" ref="E41" si="7">E43+E44+E45</f>
        <v>1910068.7</v>
      </c>
      <c r="F41" s="76" t="s">
        <v>47</v>
      </c>
    </row>
    <row r="42" spans="1:6" x14ac:dyDescent="0.2">
      <c r="A42" s="8" t="s">
        <v>11</v>
      </c>
      <c r="B42" s="22"/>
      <c r="C42" s="43">
        <f t="shared" ref="C42:D42" si="8">C43+C44</f>
        <v>1622607.5775299999</v>
      </c>
      <c r="D42" s="43">
        <f t="shared" si="8"/>
        <v>2542622.88687</v>
      </c>
      <c r="E42" s="96">
        <f t="shared" ref="E42" si="9">E43+E44</f>
        <v>1310068.7</v>
      </c>
      <c r="F42" s="76" t="s">
        <v>48</v>
      </c>
    </row>
    <row r="43" spans="1:6" x14ac:dyDescent="0.2">
      <c r="A43" s="4" t="s">
        <v>6</v>
      </c>
      <c r="B43" s="13"/>
      <c r="C43" s="45">
        <v>915630.05761999986</v>
      </c>
      <c r="D43" s="45">
        <v>2214903.5953500001</v>
      </c>
      <c r="E43" s="97">
        <v>710068.7</v>
      </c>
      <c r="F43" s="76" t="s">
        <v>49</v>
      </c>
    </row>
    <row r="44" spans="1:6" x14ac:dyDescent="0.2">
      <c r="A44" s="4" t="s">
        <v>5</v>
      </c>
      <c r="B44" s="13"/>
      <c r="C44" s="45">
        <v>706977.51991000003</v>
      </c>
      <c r="D44" s="45">
        <v>327719.29152000003</v>
      </c>
      <c r="E44" s="97">
        <v>600000</v>
      </c>
      <c r="F44" s="76" t="s">
        <v>45</v>
      </c>
    </row>
    <row r="45" spans="1:6" x14ac:dyDescent="0.2">
      <c r="A45" s="33" t="s">
        <v>10</v>
      </c>
      <c r="B45" s="35"/>
      <c r="C45" s="43">
        <v>2838203.8303599996</v>
      </c>
      <c r="D45" s="47">
        <v>5539051.8416400002</v>
      </c>
      <c r="E45" s="98">
        <v>600000</v>
      </c>
      <c r="F45" s="76" t="s">
        <v>44</v>
      </c>
    </row>
    <row r="46" spans="1:6" x14ac:dyDescent="0.2">
      <c r="A46" s="19" t="s">
        <v>30</v>
      </c>
      <c r="B46" s="27"/>
      <c r="C46" s="29">
        <v>727216.92998000002</v>
      </c>
      <c r="D46" s="29">
        <v>1829846.1260899999</v>
      </c>
      <c r="E46" s="99">
        <v>550000</v>
      </c>
      <c r="F46" s="78"/>
    </row>
    <row r="47" spans="1:6" x14ac:dyDescent="0.2">
      <c r="A47" s="5" t="s">
        <v>3</v>
      </c>
      <c r="B47" s="25"/>
      <c r="C47" s="53">
        <f t="shared" ref="C47:D47" si="10">C48+C49</f>
        <v>169009.73699999999</v>
      </c>
      <c r="D47" s="53">
        <f t="shared" si="10"/>
        <v>298409.174</v>
      </c>
      <c r="E47" s="62">
        <f>E48+E49</f>
        <v>172304</v>
      </c>
      <c r="F47" s="88" t="s">
        <v>37</v>
      </c>
    </row>
    <row r="48" spans="1:6" x14ac:dyDescent="0.2">
      <c r="A48" s="4" t="s">
        <v>6</v>
      </c>
      <c r="B48" s="13"/>
      <c r="C48" s="45">
        <v>21026.65</v>
      </c>
      <c r="D48" s="45">
        <v>7563.174</v>
      </c>
      <c r="E48" s="76">
        <v>2700</v>
      </c>
      <c r="F48" s="76" t="s">
        <v>38</v>
      </c>
    </row>
    <row r="49" spans="1:7" x14ac:dyDescent="0.2">
      <c r="A49" s="6" t="s">
        <v>5</v>
      </c>
      <c r="B49" s="26"/>
      <c r="C49" s="45">
        <v>147983.087</v>
      </c>
      <c r="D49" s="51">
        <v>290846</v>
      </c>
      <c r="E49" s="77">
        <v>169604</v>
      </c>
      <c r="F49" s="77" t="s">
        <v>39</v>
      </c>
    </row>
    <row r="50" spans="1:7" x14ac:dyDescent="0.2">
      <c r="A50" s="5" t="s">
        <v>8</v>
      </c>
      <c r="B50" s="25"/>
      <c r="C50" s="53">
        <f t="shared" ref="C50:D50" si="11">C51+C52</f>
        <v>705633.05839999998</v>
      </c>
      <c r="D50" s="53">
        <f t="shared" si="11"/>
        <v>662954.68232000002</v>
      </c>
      <c r="E50" s="62">
        <f>E51+E52</f>
        <v>391649.86</v>
      </c>
      <c r="F50" s="88"/>
    </row>
    <row r="51" spans="1:7" x14ac:dyDescent="0.2">
      <c r="A51" s="4" t="s">
        <v>6</v>
      </c>
      <c r="B51" s="13"/>
      <c r="C51" s="45">
        <v>215058.97325000001</v>
      </c>
      <c r="D51" s="45">
        <v>253460.08859</v>
      </c>
      <c r="E51" s="76">
        <v>268369.27</v>
      </c>
      <c r="F51" s="76"/>
    </row>
    <row r="52" spans="1:7" x14ac:dyDescent="0.2">
      <c r="A52" s="6" t="s">
        <v>5</v>
      </c>
      <c r="B52" s="26"/>
      <c r="C52" s="45">
        <v>490574.08515</v>
      </c>
      <c r="D52" s="51">
        <v>409494.59373000002</v>
      </c>
      <c r="E52" s="77">
        <v>123280.59</v>
      </c>
      <c r="F52" s="77"/>
    </row>
    <row r="53" spans="1:7" s="2" customFormat="1" x14ac:dyDescent="0.2">
      <c r="A53" s="5" t="s">
        <v>20</v>
      </c>
      <c r="B53" s="25" t="s">
        <v>19</v>
      </c>
      <c r="C53" s="53">
        <f t="shared" ref="C53:D53" si="12">C54+C55</f>
        <v>225.59143</v>
      </c>
      <c r="D53" s="53">
        <f t="shared" si="12"/>
        <v>281.25269000000003</v>
      </c>
      <c r="E53" s="104">
        <f t="shared" ref="E53:E55" si="13">D53</f>
        <v>281.25269000000003</v>
      </c>
      <c r="F53" s="105" t="s">
        <v>32</v>
      </c>
    </row>
    <row r="54" spans="1:7" s="2" customFormat="1" x14ac:dyDescent="0.2">
      <c r="A54" s="4" t="s">
        <v>6</v>
      </c>
      <c r="B54" s="13"/>
      <c r="C54" s="45">
        <v>214.62542999999999</v>
      </c>
      <c r="D54" s="55">
        <v>280.50569000000002</v>
      </c>
      <c r="E54" s="106">
        <f t="shared" si="13"/>
        <v>280.50569000000002</v>
      </c>
      <c r="F54" s="107"/>
    </row>
    <row r="55" spans="1:7" x14ac:dyDescent="0.2">
      <c r="A55" s="6" t="s">
        <v>5</v>
      </c>
      <c r="B55" s="26"/>
      <c r="C55" s="51">
        <v>10.965999999999999</v>
      </c>
      <c r="D55" s="60">
        <v>0.747</v>
      </c>
      <c r="E55" s="108">
        <f t="shared" si="13"/>
        <v>0.747</v>
      </c>
      <c r="F55" s="109"/>
    </row>
    <row r="56" spans="1:7" ht="16.5" customHeight="1" x14ac:dyDescent="0.2">
      <c r="A56" s="17" t="s">
        <v>18</v>
      </c>
      <c r="B56" s="25" t="s">
        <v>19</v>
      </c>
      <c r="C56" s="45">
        <f>C57+C58</f>
        <v>201.17207999999999</v>
      </c>
      <c r="D56" s="61">
        <f>D57+D58</f>
        <v>634.40935000000002</v>
      </c>
      <c r="E56" s="110">
        <f t="shared" ref="E56:E58" si="14">D56</f>
        <v>634.40935000000002</v>
      </c>
      <c r="F56" s="105" t="s">
        <v>32</v>
      </c>
    </row>
    <row r="57" spans="1:7" x14ac:dyDescent="0.2">
      <c r="A57" s="4" t="s">
        <v>6</v>
      </c>
      <c r="B57" s="13"/>
      <c r="C57" s="45">
        <v>0</v>
      </c>
      <c r="D57" s="55">
        <v>0</v>
      </c>
      <c r="E57" s="111">
        <f t="shared" si="14"/>
        <v>0</v>
      </c>
      <c r="F57" s="112"/>
    </row>
    <row r="58" spans="1:7" x14ac:dyDescent="0.2">
      <c r="A58" s="4" t="s">
        <v>5</v>
      </c>
      <c r="B58" s="13"/>
      <c r="C58" s="45">
        <v>201.17207999999999</v>
      </c>
      <c r="D58" s="55">
        <v>634.40935000000002</v>
      </c>
      <c r="E58" s="108">
        <f t="shared" si="14"/>
        <v>634.40935000000002</v>
      </c>
      <c r="F58" s="103"/>
    </row>
    <row r="59" spans="1:7" ht="18" customHeight="1" x14ac:dyDescent="0.2">
      <c r="A59" s="5" t="s">
        <v>4</v>
      </c>
      <c r="B59" s="28" t="s">
        <v>17</v>
      </c>
      <c r="C59" s="53">
        <f t="shared" ref="C59" si="15">C60+C63</f>
        <v>84582.080100000006</v>
      </c>
      <c r="D59" s="53">
        <f t="shared" ref="D59" si="16">D60+D63</f>
        <v>60792.210400000004</v>
      </c>
      <c r="E59" s="62">
        <f>E60+E63</f>
        <v>4574</v>
      </c>
      <c r="F59" s="88"/>
    </row>
    <row r="60" spans="1:7" ht="13.5" customHeight="1" x14ac:dyDescent="0.2">
      <c r="A60" s="8" t="s">
        <v>11</v>
      </c>
      <c r="B60" s="22"/>
      <c r="C60" s="43">
        <f t="shared" ref="C60:D60" si="17">C61+C62</f>
        <v>84582.080100000006</v>
      </c>
      <c r="D60" s="43">
        <f t="shared" si="17"/>
        <v>60792.210400000004</v>
      </c>
      <c r="E60" s="63">
        <f>E61+E62</f>
        <v>4574</v>
      </c>
      <c r="F60" s="76"/>
    </row>
    <row r="61" spans="1:7" ht="15.75" customHeight="1" x14ac:dyDescent="0.2">
      <c r="A61" s="4" t="s">
        <v>6</v>
      </c>
      <c r="B61" s="13"/>
      <c r="C61" s="45">
        <v>84582.080100000006</v>
      </c>
      <c r="D61" s="45">
        <v>60792.210400000004</v>
      </c>
      <c r="E61" s="76">
        <v>4574</v>
      </c>
      <c r="F61" s="76"/>
    </row>
    <row r="62" spans="1:7" x14ac:dyDescent="0.2">
      <c r="A62" s="4" t="s">
        <v>5</v>
      </c>
      <c r="B62" s="13"/>
      <c r="C62" s="55">
        <v>0</v>
      </c>
      <c r="D62" s="55">
        <v>0</v>
      </c>
      <c r="E62" s="76">
        <v>0</v>
      </c>
      <c r="F62" s="76"/>
    </row>
    <row r="63" spans="1:7" x14ac:dyDescent="0.2">
      <c r="A63" s="33" t="s">
        <v>10</v>
      </c>
      <c r="B63" s="35"/>
      <c r="C63" s="56">
        <v>0</v>
      </c>
      <c r="D63" s="56">
        <v>0</v>
      </c>
      <c r="E63" s="64">
        <v>0</v>
      </c>
      <c r="F63" s="77"/>
    </row>
    <row r="64" spans="1:7" x14ac:dyDescent="0.2">
      <c r="A64" s="11" t="s">
        <v>15</v>
      </c>
      <c r="B64" s="25" t="s">
        <v>17</v>
      </c>
      <c r="C64" s="53">
        <f t="shared" ref="C64:D64" si="18">C66+C67+C68</f>
        <v>360476.14301999996</v>
      </c>
      <c r="D64" s="53">
        <f t="shared" si="18"/>
        <v>967127.52285000007</v>
      </c>
      <c r="E64" s="62">
        <v>2050000</v>
      </c>
      <c r="F64" s="88" t="s">
        <v>51</v>
      </c>
      <c r="G64" s="85"/>
    </row>
    <row r="65" spans="1:10" x14ac:dyDescent="0.2">
      <c r="A65" s="8" t="s">
        <v>11</v>
      </c>
      <c r="B65" s="22"/>
      <c r="C65" s="43">
        <f t="shared" ref="C65:D65" si="19">C66+C67</f>
        <v>359796.65269999998</v>
      </c>
      <c r="D65" s="43">
        <f t="shared" si="19"/>
        <v>960897.01231000002</v>
      </c>
      <c r="E65" s="63">
        <f>E66+E67</f>
        <v>2017798</v>
      </c>
      <c r="F65" s="76"/>
      <c r="G65" s="85"/>
    </row>
    <row r="66" spans="1:10" x14ac:dyDescent="0.2">
      <c r="A66" s="4" t="s">
        <v>6</v>
      </c>
      <c r="B66" s="13"/>
      <c r="C66" s="45">
        <v>15467.877989999999</v>
      </c>
      <c r="D66" s="45">
        <v>36296.040480000003</v>
      </c>
      <c r="E66" s="76">
        <v>25314</v>
      </c>
      <c r="F66" s="76"/>
    </row>
    <row r="67" spans="1:10" x14ac:dyDescent="0.2">
      <c r="A67" s="4" t="s">
        <v>5</v>
      </c>
      <c r="B67" s="13"/>
      <c r="C67" s="45">
        <v>344328.77470999997</v>
      </c>
      <c r="D67" s="45">
        <v>924600.97183000005</v>
      </c>
      <c r="E67" s="76">
        <v>1992484</v>
      </c>
      <c r="F67" s="76"/>
    </row>
    <row r="68" spans="1:10" x14ac:dyDescent="0.2">
      <c r="A68" s="32" t="s">
        <v>10</v>
      </c>
      <c r="B68" s="36"/>
      <c r="C68" s="43">
        <v>679.49032</v>
      </c>
      <c r="D68" s="43">
        <v>6230.5105400000002</v>
      </c>
      <c r="E68" s="64">
        <v>32202</v>
      </c>
      <c r="F68" s="77"/>
    </row>
    <row r="69" spans="1:10" ht="13.5" thickBot="1" x14ac:dyDescent="0.25">
      <c r="A69" s="65" t="s">
        <v>30</v>
      </c>
      <c r="B69" s="66"/>
      <c r="C69" s="40">
        <v>160.87227999999999</v>
      </c>
      <c r="D69" s="40">
        <v>2530.0051100000001</v>
      </c>
      <c r="E69" s="74"/>
      <c r="F69" s="89"/>
    </row>
    <row r="70" spans="1:10" ht="16.5" customHeight="1" x14ac:dyDescent="0.2">
      <c r="A70" s="67" t="s">
        <v>16</v>
      </c>
      <c r="B70" s="21" t="s">
        <v>17</v>
      </c>
      <c r="C70" s="42">
        <f t="shared" ref="C70:E70" si="20">C72+C73+C74</f>
        <v>10862751.477219999</v>
      </c>
      <c r="D70" s="42">
        <f t="shared" si="20"/>
        <v>15874644.695400001</v>
      </c>
      <c r="E70" s="42">
        <f t="shared" si="20"/>
        <v>9003463.3619799986</v>
      </c>
      <c r="F70" s="90"/>
      <c r="H70" s="85"/>
    </row>
    <row r="71" spans="1:10" x14ac:dyDescent="0.2">
      <c r="A71" s="68" t="s">
        <v>11</v>
      </c>
      <c r="B71" s="22"/>
      <c r="C71" s="37">
        <f t="shared" ref="C71:E71" si="21">C72+C73</f>
        <v>4787340.1565399999</v>
      </c>
      <c r="D71" s="37">
        <f t="shared" si="21"/>
        <v>6897808.4680000003</v>
      </c>
      <c r="E71" s="37">
        <f t="shared" si="21"/>
        <v>6141261.3619799996</v>
      </c>
      <c r="F71" s="91"/>
    </row>
    <row r="72" spans="1:10" x14ac:dyDescent="0.2">
      <c r="A72" s="69" t="s">
        <v>6</v>
      </c>
      <c r="B72" s="13"/>
      <c r="C72" s="30">
        <f t="shared" ref="C72" si="22">C66+C51+C43+C48+C39+C31+C27+C21+C15+C7+C61+C54</f>
        <v>2189914.0573199997</v>
      </c>
      <c r="D72" s="30">
        <f>D66+D51+D43+D48+D39+D31+D27+D21+D15+D7+D61+D54+D36+D18+D12+D24</f>
        <v>3832453.62849</v>
      </c>
      <c r="E72" s="30">
        <f>E66+E51+E43+E48+E39+E31+E27+E21+E15+E7+E61+E54+E36+E24+E18+E12+E57</f>
        <v>2376747.67563</v>
      </c>
      <c r="F72" s="30"/>
    </row>
    <row r="73" spans="1:10" x14ac:dyDescent="0.2">
      <c r="A73" s="69" t="s">
        <v>5</v>
      </c>
      <c r="B73" s="13"/>
      <c r="C73" s="30">
        <f t="shared" ref="C73" si="23">C67+C62+C55+C52+C49+C44+C40+C32+C28+C22+C16+C8</f>
        <v>2597426.0992200002</v>
      </c>
      <c r="D73" s="30">
        <f>D67+D62+D55+D52+D49+D44+D40+D32+D28+D22+D16+D8+D58+D37+D25+D19+D13</f>
        <v>3065354.8395099998</v>
      </c>
      <c r="E73" s="30">
        <f>E67+E62+E55+E52+E49+E44+E40+E32+E28+E22+E16+E8+E58+E37+E25+E19+E13</f>
        <v>3764513.6863499996</v>
      </c>
      <c r="F73" s="30"/>
    </row>
    <row r="74" spans="1:10" x14ac:dyDescent="0.2">
      <c r="A74" s="70" t="s">
        <v>10</v>
      </c>
      <c r="B74" s="36"/>
      <c r="C74" s="38">
        <f>C68+C45+C33+C9</f>
        <v>6075411.3206799999</v>
      </c>
      <c r="D74" s="38">
        <f>D68+D45+D33+D9</f>
        <v>8976836.2274000011</v>
      </c>
      <c r="E74" s="38">
        <f>E68+E45+E33+E9</f>
        <v>2862202</v>
      </c>
      <c r="F74" s="92"/>
    </row>
    <row r="75" spans="1:10" ht="13.5" thickBot="1" x14ac:dyDescent="0.25">
      <c r="A75" s="71" t="s">
        <v>30</v>
      </c>
      <c r="B75" s="72"/>
      <c r="C75" s="31">
        <f t="shared" ref="C75:E75" si="24">C69+C46+C34+C10</f>
        <v>1298529.80226</v>
      </c>
      <c r="D75" s="31">
        <f t="shared" si="24"/>
        <v>2586695.3671999997</v>
      </c>
      <c r="E75" s="31">
        <f t="shared" si="24"/>
        <v>1531000</v>
      </c>
      <c r="F75" s="75"/>
    </row>
    <row r="76" spans="1:10" ht="18.75" customHeight="1" x14ac:dyDescent="0.2">
      <c r="A76" s="117" t="s">
        <v>31</v>
      </c>
      <c r="B76" s="117"/>
      <c r="C76" s="117"/>
      <c r="D76" s="117"/>
    </row>
    <row r="77" spans="1:10" x14ac:dyDescent="0.2">
      <c r="A77" s="3" t="s">
        <v>29</v>
      </c>
      <c r="H77" s="85"/>
    </row>
    <row r="78" spans="1:10" ht="29.25" customHeight="1" x14ac:dyDescent="0.2">
      <c r="A78" s="118" t="s">
        <v>46</v>
      </c>
      <c r="B78" s="118"/>
      <c r="C78" s="118"/>
      <c r="D78" s="118"/>
      <c r="E78" s="118"/>
      <c r="F78" s="118"/>
      <c r="H78" s="85"/>
      <c r="J78" s="119"/>
    </row>
    <row r="79" spans="1:10" x14ac:dyDescent="0.2">
      <c r="A79" s="41"/>
    </row>
    <row r="80" spans="1:10" x14ac:dyDescent="0.2">
      <c r="A80" s="41"/>
    </row>
    <row r="81" spans="1:8" x14ac:dyDescent="0.2">
      <c r="A81" s="41"/>
    </row>
    <row r="82" spans="1:8" x14ac:dyDescent="0.2">
      <c r="A82" s="41"/>
    </row>
    <row r="83" spans="1:8" x14ac:dyDescent="0.2">
      <c r="A83" s="41"/>
    </row>
    <row r="91" spans="1:8" x14ac:dyDescent="0.2">
      <c r="H91" s="85">
        <f>SUM(E6,E14,E20,E26,E30,E38,E42,E47,E50,E53,E56,E59,E65)</f>
        <v>6141261.3619800005</v>
      </c>
    </row>
  </sheetData>
  <mergeCells count="3">
    <mergeCell ref="A3:B4"/>
    <mergeCell ref="A76:D76"/>
    <mergeCell ref="A78:F78"/>
  </mergeCells>
  <pageMargins left="0.31496062992125984" right="0.31496062992125984" top="0.39370078740157483" bottom="0.39370078740157483" header="0.31496062992125984" footer="0.31496062992125984"/>
  <pageSetup paperSize="9" scale="5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vyhodnocení</vt:lpstr>
    </vt:vector>
  </TitlesOfParts>
  <Company>Ministerstvo financí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10018</dc:creator>
  <cp:lastModifiedBy>Bumanová Kateřina</cp:lastModifiedBy>
  <cp:lastPrinted>2018-10-12T07:52:45Z</cp:lastPrinted>
  <dcterms:created xsi:type="dcterms:W3CDTF">2013-08-22T11:48:15Z</dcterms:created>
  <dcterms:modified xsi:type="dcterms:W3CDTF">2018-10-15T06:56:37Z</dcterms:modified>
</cp:coreProperties>
</file>